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J:\Editing and Production\EPF Journals\LAT-lat\Supplemental Material\Flynn1232\Supplemental Material\"/>
    </mc:Choice>
  </mc:AlternateContent>
  <bookViews>
    <workbookView xWindow="0" yWindow="0" windowWidth="18765" windowHeight="9705" tabRatio="500" firstSheet="2" activeTab="2" xr2:uid="{00000000-000D-0000-FFFF-FFFF00000000}"/>
  </bookViews>
  <sheets>
    <sheet name="EFA descriptive statistics" sheetId="3" r:id="rId1"/>
    <sheet name="CFA descriptive statistics" sheetId="4" r:id="rId2"/>
    <sheet name="Sum Score descriptives" sheetId="5" r:id="rId3"/>
    <sheet name="Parallel analysis" sheetId="7" r:id="rId4"/>
  </sheets>
  <definedNames>
    <definedName name="_xlnm.Print_Titles" localSheetId="3">'Parallel analysis'!$2:$2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4" l="1"/>
  <c r="B33" i="4"/>
  <c r="B32" i="4"/>
  <c r="B31" i="4"/>
  <c r="B30" i="4"/>
  <c r="F63" i="4"/>
  <c r="F64" i="4"/>
  <c r="F65" i="4"/>
  <c r="F66" i="4"/>
  <c r="F67" i="4"/>
  <c r="F68" i="4"/>
  <c r="F69" i="4"/>
  <c r="E69" i="4"/>
  <c r="E68" i="4"/>
  <c r="E67" i="4"/>
  <c r="E66" i="4"/>
  <c r="E65" i="4"/>
  <c r="E64" i="4"/>
  <c r="E63" i="4"/>
  <c r="F66" i="3"/>
  <c r="F67" i="3"/>
  <c r="E67" i="3"/>
  <c r="E66" i="3"/>
  <c r="F69" i="3"/>
  <c r="F68" i="3"/>
  <c r="F65" i="3"/>
  <c r="F64" i="3"/>
  <c r="F63" i="3"/>
  <c r="E69" i="3"/>
  <c r="E68" i="3"/>
  <c r="E65" i="3"/>
  <c r="E64" i="3"/>
  <c r="E63" i="3"/>
  <c r="B31" i="3"/>
  <c r="B34" i="3"/>
  <c r="B33" i="3"/>
  <c r="B32" i="3"/>
  <c r="B30" i="3"/>
</calcChain>
</file>

<file path=xl/sharedStrings.xml><?xml version="1.0" encoding="utf-8"?>
<sst xmlns="http://schemas.openxmlformats.org/spreadsheetml/2006/main" count="674" uniqueCount="576">
  <si>
    <t>SD</t>
  </si>
  <si>
    <t>M</t>
  </si>
  <si>
    <t>Skew</t>
  </si>
  <si>
    <t>Min</t>
  </si>
  <si>
    <t>Mdn</t>
  </si>
  <si>
    <t>Kurtosis</t>
  </si>
  <si>
    <t>[-.287, .051]</t>
  </si>
  <si>
    <t>[-.293, .019]</t>
  </si>
  <si>
    <t>[-.151, .187]</t>
  </si>
  <si>
    <t>[-.155, .180]</t>
  </si>
  <si>
    <t>[-.038, .237]</t>
  </si>
  <si>
    <t>[.092, .415]</t>
  </si>
  <si>
    <t>[-.083, .222]</t>
  </si>
  <si>
    <t>[.107, .396]</t>
  </si>
  <si>
    <t>[-.029, .294]</t>
  </si>
  <si>
    <t>[.081, .380]</t>
  </si>
  <si>
    <t>[.107, .372]</t>
  </si>
  <si>
    <t>[.189, .449]</t>
  </si>
  <si>
    <t>[.003, .285]</t>
  </si>
  <si>
    <t>[-.096, .196]</t>
  </si>
  <si>
    <t>[-.065, .249]</t>
  </si>
  <si>
    <t>[.027, .349]</t>
  </si>
  <si>
    <t>[.070, .342]</t>
  </si>
  <si>
    <t>[-.045, .283]</t>
  </si>
  <si>
    <t>[.079, .349]</t>
  </si>
  <si>
    <t>[-.059, .254]</t>
  </si>
  <si>
    <t>[-.095, .195]</t>
  </si>
  <si>
    <t>[.265, .565]</t>
  </si>
  <si>
    <t>[.254, .566]</t>
  </si>
  <si>
    <t>[.158, .462]</t>
  </si>
  <si>
    <t>[.022, .351]</t>
  </si>
  <si>
    <t>[-.059, .238]</t>
  </si>
  <si>
    <t>[.012, .336]</t>
  </si>
  <si>
    <t>[.228, .485]</t>
  </si>
  <si>
    <t>[.179, .498]</t>
  </si>
  <si>
    <t>[.013, .327]</t>
  </si>
  <si>
    <t>[.187, .490]</t>
  </si>
  <si>
    <t>[.143, .458]</t>
  </si>
  <si>
    <t>[.037, .364]</t>
  </si>
  <si>
    <t>[.264, .589]</t>
  </si>
  <si>
    <t>[.379, .666]</t>
  </si>
  <si>
    <t>[.167, .435]</t>
  </si>
  <si>
    <t>[.158, .488]</t>
  </si>
  <si>
    <t>[.109, .431]</t>
  </si>
  <si>
    <t>[.204, .514]</t>
  </si>
  <si>
    <t>[.120, .458]</t>
  </si>
  <si>
    <t>[.180, .482]</t>
  </si>
  <si>
    <t>[.182, .463]</t>
  </si>
  <si>
    <t>[.430, .686]</t>
  </si>
  <si>
    <t>[.046, .353]</t>
  </si>
  <si>
    <t>[-.215, .118]</t>
  </si>
  <si>
    <t>[.077, .414]</t>
  </si>
  <si>
    <t>[.037, .361]</t>
  </si>
  <si>
    <t>[.152, .436]</t>
  </si>
  <si>
    <t>[-.046, .296]</t>
  </si>
  <si>
    <t>[.063, .382]</t>
  </si>
  <si>
    <t>[.144, .457]</t>
  </si>
  <si>
    <t>[.025, .330]</t>
  </si>
  <si>
    <t>[.234, .520]</t>
  </si>
  <si>
    <t>[.171, .458]</t>
  </si>
  <si>
    <t>[.065, .378]</t>
  </si>
  <si>
    <t>[.070, .368]</t>
  </si>
  <si>
    <t>[-.022, .287]</t>
  </si>
  <si>
    <t>[.110, .417]</t>
  </si>
  <si>
    <t>[.244, .537]</t>
  </si>
  <si>
    <t>[.125, .396]</t>
  </si>
  <si>
    <t>[.183, .466]</t>
  </si>
  <si>
    <t>[.162, .463]</t>
  </si>
  <si>
    <t>[-.007, .302]</t>
  </si>
  <si>
    <t>[.121, .412]</t>
  </si>
  <si>
    <t>[.043, .358]</t>
  </si>
  <si>
    <t>[.145, .461]</t>
  </si>
  <si>
    <t>[-.049, .270]</t>
  </si>
  <si>
    <t>[.186, .492]</t>
  </si>
  <si>
    <t>[.181, .484]</t>
  </si>
  <si>
    <t>[.294, .601]</t>
  </si>
  <si>
    <t>[.304, .589]</t>
  </si>
  <si>
    <t>[.373, .659]</t>
  </si>
  <si>
    <t>[.184, .483]</t>
  </si>
  <si>
    <t>[.134, .444]</t>
  </si>
  <si>
    <t>[-.004, .291]</t>
  </si>
  <si>
    <t>[.287, .583]</t>
  </si>
  <si>
    <t>[.146, .472]</t>
  </si>
  <si>
    <t>[.169, .475]</t>
  </si>
  <si>
    <t>[-.022, .300]</t>
  </si>
  <si>
    <t>[-.176, .161]</t>
  </si>
  <si>
    <t>[.062, .385]</t>
  </si>
  <si>
    <t>[.147, .459]</t>
  </si>
  <si>
    <t>[.277, .545]</t>
  </si>
  <si>
    <t>[.128, .439]</t>
  </si>
  <si>
    <t>[.223, .521]</t>
  </si>
  <si>
    <t>[.215, .518]</t>
  </si>
  <si>
    <t>[.002, .318]</t>
  </si>
  <si>
    <t>[.294, .553]</t>
  </si>
  <si>
    <t>[.225, .511]</t>
  </si>
  <si>
    <t>[.166, .469]</t>
  </si>
  <si>
    <t>[.170, .453]</t>
  </si>
  <si>
    <t>[.129, .440]</t>
  </si>
  <si>
    <t>[.214, .488]</t>
  </si>
  <si>
    <t>[.327, .587]</t>
  </si>
  <si>
    <t>[.215, .475]</t>
  </si>
  <si>
    <t>[.134, .421]</t>
  </si>
  <si>
    <t>[.102, .420]</t>
  </si>
  <si>
    <t>[-.140, .168]</t>
  </si>
  <si>
    <t>[-.032, .287]</t>
  </si>
  <si>
    <t>[-.070, .251]</t>
  </si>
  <si>
    <t>[-.133, .187]</t>
  </si>
  <si>
    <t>[.036, .347]</t>
  </si>
  <si>
    <t>[.395, .680]</t>
  </si>
  <si>
    <t>[.205, .523]</t>
  </si>
  <si>
    <t>[.170, .474]</t>
  </si>
  <si>
    <t>[.071, .379]</t>
  </si>
  <si>
    <t>[.203, .500]</t>
  </si>
  <si>
    <t>[-.139, .183]</t>
  </si>
  <si>
    <t>[.129, .442]</t>
  </si>
  <si>
    <t>[.028, .372]</t>
  </si>
  <si>
    <t>[.161, .494]</t>
  </si>
  <si>
    <t>[-.159, .192]</t>
  </si>
  <si>
    <t>[-.002, .341]</t>
  </si>
  <si>
    <t>[-.006, .299]</t>
  </si>
  <si>
    <t>[-.092, .237]</t>
  </si>
  <si>
    <t>[-.037, .286]</t>
  </si>
  <si>
    <t>[.171, .466]</t>
  </si>
  <si>
    <t>[.128, .437]</t>
  </si>
  <si>
    <t>[-.012, .285]</t>
  </si>
  <si>
    <t>[-.001, .297]</t>
  </si>
  <si>
    <t>[.015, .351]</t>
  </si>
  <si>
    <t>[.117, .397]</t>
  </si>
  <si>
    <t>[-.018, .277]</t>
  </si>
  <si>
    <t>[.171, .444]</t>
  </si>
  <si>
    <t>[.084, .389]</t>
  </si>
  <si>
    <t>[.106, .382]</t>
  </si>
  <si>
    <t>[.123, .445]</t>
  </si>
  <si>
    <t>[.046, .338]</t>
  </si>
  <si>
    <t>[-.080, .242]</t>
  </si>
  <si>
    <t>[-.005, .297]</t>
  </si>
  <si>
    <t>[.093, .405]</t>
  </si>
  <si>
    <t>[-.027, .289]</t>
  </si>
  <si>
    <t>[.205, .467]</t>
  </si>
  <si>
    <t>[.153, .440]</t>
  </si>
  <si>
    <t>[.143, .448]</t>
  </si>
  <si>
    <t>[-.068, .226]</t>
  </si>
  <si>
    <t>[-.067, .247]</t>
  </si>
  <si>
    <t>[.043, .311]</t>
  </si>
  <si>
    <t>[-.088, .231]</t>
  </si>
  <si>
    <t>[.077, .338]</t>
  </si>
  <si>
    <t>[.374, .611]</t>
  </si>
  <si>
    <t>[.449, .691]</t>
  </si>
  <si>
    <t>[.437, .657]</t>
  </si>
  <si>
    <t>[.468, .683]</t>
  </si>
  <si>
    <t>[-.071, .260]</t>
  </si>
  <si>
    <t>[.163, .457]</t>
  </si>
  <si>
    <t>[.134, .439]</t>
  </si>
  <si>
    <t>[.134, .430]</t>
  </si>
  <si>
    <t>[.125, .407]</t>
  </si>
  <si>
    <t>[.254, .532]</t>
  </si>
  <si>
    <t>[.263, .528]</t>
  </si>
  <si>
    <t>[.253, .515]</t>
  </si>
  <si>
    <t>[.162, .402]</t>
  </si>
  <si>
    <t>[.339, .606]</t>
  </si>
  <si>
    <t>[.430, .692]</t>
  </si>
  <si>
    <t>[.363, .632]</t>
  </si>
  <si>
    <t>[.044, .354]</t>
  </si>
  <si>
    <t>[.366, .643]</t>
  </si>
  <si>
    <t>[.255, .554]</t>
  </si>
  <si>
    <t>[.184, .474]</t>
  </si>
  <si>
    <t>[.316, .577]</t>
  </si>
  <si>
    <t>[.203, .508]</t>
  </si>
  <si>
    <t>[.412, .669]</t>
  </si>
  <si>
    <t>[.392, .667]</t>
  </si>
  <si>
    <t>[.235, .550]</t>
  </si>
  <si>
    <t>[.464, .709]</t>
  </si>
  <si>
    <t>[-.055, .273]</t>
  </si>
  <si>
    <t>[.198, .474]</t>
  </si>
  <si>
    <t>[.134, .431]</t>
  </si>
  <si>
    <t>[.109, .428]</t>
  </si>
  <si>
    <t>[.111, .409]</t>
  </si>
  <si>
    <t>[.316, .594]</t>
  </si>
  <si>
    <t>[.347, .609]</t>
  </si>
  <si>
    <t>[.218, .524]</t>
  </si>
  <si>
    <t>[.166, .446]</t>
  </si>
  <si>
    <t>[.496, .720]</t>
  </si>
  <si>
    <t>[-.011, .305]</t>
  </si>
  <si>
    <t>[.343, .615]</t>
  </si>
  <si>
    <t>[.279, .572]</t>
  </si>
  <si>
    <t>[.199, .482]</t>
  </si>
  <si>
    <t>[.158, .451]</t>
  </si>
  <si>
    <t>[.360, .642]</t>
  </si>
  <si>
    <t>[.449, .706]</t>
  </si>
  <si>
    <t>[.342, .645]</t>
  </si>
  <si>
    <t>[.363, .625]</t>
  </si>
  <si>
    <t>[.046, .359]</t>
  </si>
  <si>
    <t>[.349, .599]</t>
  </si>
  <si>
    <t>[.324, .593]</t>
  </si>
  <si>
    <t>[.237, .525]</t>
  </si>
  <si>
    <t>[.173, .465]</t>
  </si>
  <si>
    <t>[.293, .565]</t>
  </si>
  <si>
    <t>[.401, .651]</t>
  </si>
  <si>
    <t>[.276, .563]</t>
  </si>
  <si>
    <t>[.351, .586]</t>
  </si>
  <si>
    <t>[.112, .417]</t>
  </si>
  <si>
    <t>[.191, .506]</t>
  </si>
  <si>
    <t>[.141, .456]</t>
  </si>
  <si>
    <t>[.243, .551]</t>
  </si>
  <si>
    <t>[.217, .503]</t>
  </si>
  <si>
    <t>[.099, .403]</t>
  </si>
  <si>
    <t>[.176, .457]</t>
  </si>
  <si>
    <t>[.545, .770]</t>
  </si>
  <si>
    <t>[.299, .525]</t>
  </si>
  <si>
    <t>[.297, .589]</t>
  </si>
  <si>
    <t>[.271, .563]</t>
  </si>
  <si>
    <t>[.521, .757]</t>
  </si>
  <si>
    <t>[.304, .614]</t>
  </si>
  <si>
    <t>[.425, .719]</t>
  </si>
  <si>
    <t>[.555, .723]</t>
  </si>
  <si>
    <t>[.332, .606]</t>
  </si>
  <si>
    <t>[.244, .542]</t>
  </si>
  <si>
    <t>[.408, .669]</t>
  </si>
  <si>
    <t>[.216, .538]</t>
  </si>
  <si>
    <t>[.358, .634]</t>
  </si>
  <si>
    <t>[.197, .475]</t>
  </si>
  <si>
    <t>[.165, .470]</t>
  </si>
  <si>
    <t>[.356, .575]</t>
  </si>
  <si>
    <t>[.105, .413]</t>
  </si>
  <si>
    <t>[.239, .460]</t>
  </si>
  <si>
    <t>[.126, .448]</t>
  </si>
  <si>
    <t>[.351, .618]</t>
  </si>
  <si>
    <t>[.218, .507]</t>
  </si>
  <si>
    <t>[.192, .477]</t>
  </si>
  <si>
    <t>[.354, .635]</t>
  </si>
  <si>
    <t>[.130, .448]</t>
  </si>
  <si>
    <t>[.179, .485]</t>
  </si>
  <si>
    <t>[.447, .731]</t>
  </si>
  <si>
    <t>[.455, .723]</t>
  </si>
  <si>
    <t>[.301, .585]</t>
  </si>
  <si>
    <t>Table. Zero-order correlations among the items</t>
  </si>
  <si>
    <r>
      <rPr>
        <i/>
        <sz val="12"/>
        <color theme="1"/>
        <rFont val="Times New Roman"/>
        <family val="1"/>
      </rPr>
      <t>Note.</t>
    </r>
    <r>
      <rPr>
        <sz val="12"/>
        <color theme="1"/>
        <rFont val="Times New Roman"/>
        <family val="1"/>
      </rPr>
      <t xml:space="preserve"> The 95% confidence intervals are in the upper diagonal. The lower-diagonal contains the point estimates.</t>
    </r>
  </si>
  <si>
    <t>Table. Descriptive statistics for the items</t>
  </si>
  <si>
    <t># Missing</t>
  </si>
  <si>
    <t>25th percntile</t>
  </si>
  <si>
    <t>75th percentile</t>
  </si>
  <si>
    <r>
      <rPr>
        <i/>
        <sz val="12"/>
        <color theme="1"/>
        <rFont val="Times New Roman"/>
        <family val="1"/>
      </rPr>
      <t>Note.</t>
    </r>
    <r>
      <rPr>
        <sz val="12"/>
        <color theme="1"/>
        <rFont val="Times New Roman"/>
        <family val="1"/>
      </rPr>
      <t xml:space="preserve"> Total possible sample size for each item = 156.</t>
    </r>
  </si>
  <si>
    <t>Max</t>
  </si>
  <si>
    <t>25th Qrt</t>
  </si>
  <si>
    <t>75th Qrt</t>
  </si>
  <si>
    <t>[-.228, .093]</t>
  </si>
  <si>
    <t>[-.203, .117]</t>
  </si>
  <si>
    <t>[-.255, .087]</t>
  </si>
  <si>
    <t>[-.307, .020]</t>
  </si>
  <si>
    <t>[-.028, .267]</t>
  </si>
  <si>
    <t>[.074, .382]</t>
  </si>
  <si>
    <t>[-.246, .086]</t>
  </si>
  <si>
    <t>[-.201, .127]</t>
  </si>
  <si>
    <t>[-.087, .194]</t>
  </si>
  <si>
    <t>[-.087, .229]</t>
  </si>
  <si>
    <t>[-.145, .206]</t>
  </si>
  <si>
    <t>[-.004, .297]</t>
  </si>
  <si>
    <t>[-.172, .121]</t>
  </si>
  <si>
    <t>[-.118, .193]</t>
  </si>
  <si>
    <t>[-.011, .317]</t>
  </si>
  <si>
    <t>[-.010, .305]</t>
  </si>
  <si>
    <t>[.014, .343]</t>
  </si>
  <si>
    <t>[-.080, .256]</t>
  </si>
  <si>
    <t>[-.062, .211]</t>
  </si>
  <si>
    <t>[-.155, .152]</t>
  </si>
  <si>
    <t>[.268, .593]</t>
  </si>
  <si>
    <t>[.301, .621]</t>
  </si>
  <si>
    <t>[.132, .451]</t>
  </si>
  <si>
    <t>[-.066, .289]</t>
  </si>
  <si>
    <t>[-.240, .123]</t>
  </si>
  <si>
    <t>[.171, .468]</t>
  </si>
  <si>
    <t>[.114, .439]</t>
  </si>
  <si>
    <t>[.192, .499]</t>
  </si>
  <si>
    <t>[.088, .395]</t>
  </si>
  <si>
    <t>[.160, .492]</t>
  </si>
  <si>
    <t>[.136, .452]</t>
  </si>
  <si>
    <t>[.037, .382]</t>
  </si>
  <si>
    <t>[.103, .387]</t>
  </si>
  <si>
    <t>[.424, .688]</t>
  </si>
  <si>
    <t>[.335, .584]</t>
  </si>
  <si>
    <t>[.098, .402]</t>
  </si>
  <si>
    <t>[-.058, .286]</t>
  </si>
  <si>
    <t>[.007, .307]</t>
  </si>
  <si>
    <t>[.055, .399]</t>
  </si>
  <si>
    <t>[-.028, .220]</t>
  </si>
  <si>
    <t>[.161, .487]</t>
  </si>
  <si>
    <t>[.339, .630]</t>
  </si>
  <si>
    <t>[-.077, .266]</t>
  </si>
  <si>
    <t>[-.247, .088]</t>
  </si>
  <si>
    <t>[.064, .394]</t>
  </si>
  <si>
    <t>[.204, .505]</t>
  </si>
  <si>
    <t>[.146, .447]</t>
  </si>
  <si>
    <t>[.049, .373]</t>
  </si>
  <si>
    <t>[.129, .447]</t>
  </si>
  <si>
    <t>[.179, .482]</t>
  </si>
  <si>
    <t>[-.057, .288]</t>
  </si>
  <si>
    <t>[.160, .422]</t>
  </si>
  <si>
    <t>[.184, .484]</t>
  </si>
  <si>
    <t>[.219, .504]</t>
  </si>
  <si>
    <t>[-.090, .235]</t>
  </si>
  <si>
    <t>[.071, .386]</t>
  </si>
  <si>
    <t>[-.014, .305]</t>
  </si>
  <si>
    <t>[.161, .481]</t>
  </si>
  <si>
    <t>[-.098, .290]</t>
  </si>
  <si>
    <t>[.273, .559]</t>
  </si>
  <si>
    <t>[.138, .477]</t>
  </si>
  <si>
    <t>[-.143, .208]</t>
  </si>
  <si>
    <t>[.005, .332]</t>
  </si>
  <si>
    <t>[.198, .507]</t>
  </si>
  <si>
    <t>[.301, .610]</t>
  </si>
  <si>
    <t>[.143, .465]</t>
  </si>
  <si>
    <t>[.215, .537]</t>
  </si>
  <si>
    <t>[.195, .490]</t>
  </si>
  <si>
    <t>[.270, .585]</t>
  </si>
  <si>
    <t>[.200, .520]</t>
  </si>
  <si>
    <t>[.389, .683]</t>
  </si>
  <si>
    <t>[.224, .526]</t>
  </si>
  <si>
    <t>[.046, .383]</t>
  </si>
  <si>
    <t>[.108, .427]</t>
  </si>
  <si>
    <t>[.101, .441]</t>
  </si>
  <si>
    <t>[.186, .522]</t>
  </si>
  <si>
    <t>[-.085, .186]</t>
  </si>
  <si>
    <t>[-.194, .153]</t>
  </si>
  <si>
    <t>[-.366, -.046]</t>
  </si>
  <si>
    <t>[.005, .327]</t>
  </si>
  <si>
    <t>[.248, .544]</t>
  </si>
  <si>
    <t>[.215, .497]</t>
  </si>
  <si>
    <t>[.059, .385]</t>
  </si>
  <si>
    <t>[.221, .508]</t>
  </si>
  <si>
    <t>[.220, .505]</t>
  </si>
  <si>
    <t>[-.045, .295]</t>
  </si>
  <si>
    <t>[.062, .354]</t>
  </si>
  <si>
    <t>[.138, .451]</t>
  </si>
  <si>
    <t>[.211, .510]</t>
  </si>
  <si>
    <t>[-.093, .232]</t>
  </si>
  <si>
    <t>[.065, .387]</t>
  </si>
  <si>
    <t>[.015, .342]</t>
  </si>
  <si>
    <t>[.209, .486]</t>
  </si>
  <si>
    <t>[-.043, .304]</t>
  </si>
  <si>
    <t>[.238, .512]</t>
  </si>
  <si>
    <t>[-.161, .186]</t>
  </si>
  <si>
    <t>[-.159, .175]</t>
  </si>
  <si>
    <t>[.021, .350]</t>
  </si>
  <si>
    <t>[-.069, .256]</t>
  </si>
  <si>
    <t>[.029, .359]</t>
  </si>
  <si>
    <t>[.023, .342]</t>
  </si>
  <si>
    <t>[.451, .723]</t>
  </si>
  <si>
    <t>[.021, .339]</t>
  </si>
  <si>
    <t>[.064, .407]</t>
  </si>
  <si>
    <t>[-.092, .253]</t>
  </si>
  <si>
    <t>[.086, .438]</t>
  </si>
  <si>
    <t>[.073, .415]</t>
  </si>
  <si>
    <t>[.021, .358]</t>
  </si>
  <si>
    <t>[.005, .340]</t>
  </si>
  <si>
    <t>[-.005, .321]</t>
  </si>
  <si>
    <t>[-.305, .033]</t>
  </si>
  <si>
    <t>[-.246, .105]</t>
  </si>
  <si>
    <t>[-.096, .236]</t>
  </si>
  <si>
    <t>[-.154, .170]</t>
  </si>
  <si>
    <t>[-.099, .225]</t>
  </si>
  <si>
    <t>[-.159, .171]</t>
  </si>
  <si>
    <t>[.112, .429]</t>
  </si>
  <si>
    <t>[.056, .345]</t>
  </si>
  <si>
    <t>[-.086, .234]</t>
  </si>
  <si>
    <t>[-.100, .225]</t>
  </si>
  <si>
    <t>[.153, .448]</t>
  </si>
  <si>
    <t>[.016, .317]</t>
  </si>
  <si>
    <t>[.041, .343]</t>
  </si>
  <si>
    <t>[.001, .295]</t>
  </si>
  <si>
    <t>[-.052, .306]</t>
  </si>
  <si>
    <t>[.057, .381]</t>
  </si>
  <si>
    <t>[.065, .348]</t>
  </si>
  <si>
    <t>[.001, .323]</t>
  </si>
  <si>
    <t>[.098, .392]</t>
  </si>
  <si>
    <t>[-.020, .304]</t>
  </si>
  <si>
    <t>[-.172, .173]</t>
  </si>
  <si>
    <t>[.231, .480]</t>
  </si>
  <si>
    <t>[.084, .385]</t>
  </si>
  <si>
    <t>[.034, .346]</t>
  </si>
  <si>
    <t>[-.121, .218]</t>
  </si>
  <si>
    <t>[-.014, .312]</t>
  </si>
  <si>
    <t>[.044, .330]</t>
  </si>
  <si>
    <t>[-.080, .199]</t>
  </si>
  <si>
    <t>[.365, .599]</t>
  </si>
  <si>
    <t>[.370, .646]</t>
  </si>
  <si>
    <t>[.380, .621]</t>
  </si>
  <si>
    <t>[.409, .658]</t>
  </si>
  <si>
    <t>[-.050, .282]</t>
  </si>
  <si>
    <t>[.090, .400]</t>
  </si>
  <si>
    <t>[.268, .564]</t>
  </si>
  <si>
    <t>[.314, .603]</t>
  </si>
  <si>
    <t>[.082, .399]</t>
  </si>
  <si>
    <t>[.148, .453]</t>
  </si>
  <si>
    <t>[.319, .521]</t>
  </si>
  <si>
    <t>[.270, .514]</t>
  </si>
  <si>
    <t>[.013, .282]</t>
  </si>
  <si>
    <t>[.450, .685]</t>
  </si>
  <si>
    <t>[.573, .800]</t>
  </si>
  <si>
    <t>[.401, .656]</t>
  </si>
  <si>
    <t>[.133, .446]</t>
  </si>
  <si>
    <t>[.247, .580]</t>
  </si>
  <si>
    <t>[.292, .586]</t>
  </si>
  <si>
    <t>[.216, .480]</t>
  </si>
  <si>
    <t>[.275, .549]</t>
  </si>
  <si>
    <t>[.099, .436]</t>
  </si>
  <si>
    <t>[.454, .725]</t>
  </si>
  <si>
    <t>[.446, .712]</t>
  </si>
  <si>
    <t>[.173, .489]</t>
  </si>
  <si>
    <t>[.453, .694]</t>
  </si>
  <si>
    <t>[.421, .680]</t>
  </si>
  <si>
    <t>[-.052, .272]</t>
  </si>
  <si>
    <t>[.094, .401]</t>
  </si>
  <si>
    <t>[.137, .448]</t>
  </si>
  <si>
    <t>[.187, .485]</t>
  </si>
  <si>
    <t>[.074, .405]</t>
  </si>
  <si>
    <t>[.148, .461]</t>
  </si>
  <si>
    <t>[.319, .573]</t>
  </si>
  <si>
    <t>[.326, .587]</t>
  </si>
  <si>
    <t>[.054, .362]</t>
  </si>
  <si>
    <t>[.435, .691]</t>
  </si>
  <si>
    <t>[.121, .431]</t>
  </si>
  <si>
    <t>[.162, .476]</t>
  </si>
  <si>
    <t>[.297, .601]</t>
  </si>
  <si>
    <t>[.209, .496]</t>
  </si>
  <si>
    <t>[.258, .530]</t>
  </si>
  <si>
    <t>[.156, .477]</t>
  </si>
  <si>
    <t>[.317, .627]</t>
  </si>
  <si>
    <t>[.460, .723]</t>
  </si>
  <si>
    <t>[.154, .487]</t>
  </si>
  <si>
    <t>[.083, .386]</t>
  </si>
  <si>
    <t>[.176, .464]</t>
  </si>
  <si>
    <t>[.356, .630]</t>
  </si>
  <si>
    <t>[.269, .548]</t>
  </si>
  <si>
    <t>[.155, .467]</t>
  </si>
  <si>
    <t>[.383, .648]</t>
  </si>
  <si>
    <t>[.381, .612]</t>
  </si>
  <si>
    <t>[.324, .585]</t>
  </si>
  <si>
    <t>[.212, .464]</t>
  </si>
  <si>
    <t>[.017, .363]</t>
  </si>
  <si>
    <t>[.118, .460]</t>
  </si>
  <si>
    <t>[-.007, .333]</t>
  </si>
  <si>
    <t>[.149, .466]</t>
  </si>
  <si>
    <t>[.005, .333]</t>
  </si>
  <si>
    <t>[-.012, .290]</t>
  </si>
  <si>
    <t>[.031, .354]</t>
  </si>
  <si>
    <t>[-.069, .255]</t>
  </si>
  <si>
    <t>[.288, .582]</t>
  </si>
  <si>
    <t>[.176, .451]</t>
  </si>
  <si>
    <t>[.089, .373]</t>
  </si>
  <si>
    <t>[.056, .384]</t>
  </si>
  <si>
    <t>[.196, .519]</t>
  </si>
  <si>
    <t>[.118, .441]</t>
  </si>
  <si>
    <t>[.049, .357]</t>
  </si>
  <si>
    <t>[.593, .773]</t>
  </si>
  <si>
    <t>[.213, .534]</t>
  </si>
  <si>
    <t>[.207, .518]</t>
  </si>
  <si>
    <t>[.194, .504]</t>
  </si>
  <si>
    <t>[.137, .447]</t>
  </si>
  <si>
    <t>[-.060, .270]</t>
  </si>
  <si>
    <t>[.177, .461]</t>
  </si>
  <si>
    <t>[.217, .509]</t>
  </si>
  <si>
    <t>[.193, .450]</t>
  </si>
  <si>
    <t>[.210, .497]</t>
  </si>
  <si>
    <t>[-.048, .232]</t>
  </si>
  <si>
    <t>[.022, .356]</t>
  </si>
  <si>
    <t>[.286, .569]</t>
  </si>
  <si>
    <t>[.190, .478]</t>
  </si>
  <si>
    <t>[.074, .397]</t>
  </si>
  <si>
    <t>[.192, .522]</t>
  </si>
  <si>
    <t>[.106, .406]</t>
  </si>
  <si>
    <t>[.041, .319]</t>
  </si>
  <si>
    <t>[.365, .699]</t>
  </si>
  <si>
    <t>[.175, .520]</t>
  </si>
  <si>
    <t>Table. Inter-item correlations for items 1–22</t>
  </si>
  <si>
    <t>Table. Inter-item correlations for items 9–13 and 19</t>
  </si>
  <si>
    <t>BMI</t>
  </si>
  <si>
    <t>AAQW</t>
  </si>
  <si>
    <t>PAWA</t>
  </si>
  <si>
    <t>PACC</t>
  </si>
  <si>
    <t>EAT</t>
  </si>
  <si>
    <t>EDS</t>
  </si>
  <si>
    <t>EBS</t>
  </si>
  <si>
    <t>AAQ-II</t>
  </si>
  <si>
    <t>Table. Study 1 sum score descriptive statistics</t>
  </si>
  <si>
    <t>Table. Study 2 sum score descriptive statistics</t>
  </si>
  <si>
    <t>[-.086, .237]</t>
  </si>
  <si>
    <t>[-.026, .328]</t>
  </si>
  <si>
    <t>[-.367, -.093]</t>
  </si>
  <si>
    <t>[-.178, .159]</t>
  </si>
  <si>
    <t>[-.240, .085]</t>
  </si>
  <si>
    <t>[-.401, -.078]</t>
  </si>
  <si>
    <t>[-.265, .018]</t>
  </si>
  <si>
    <t/>
  </si>
  <si>
    <t>[.448, .685]</t>
  </si>
  <si>
    <t>[-.150, .151]</t>
  </si>
  <si>
    <t>[.535, .719]</t>
  </si>
  <si>
    <t>[-.563, -.276]</t>
  </si>
  <si>
    <t>[-.457, -.143]</t>
  </si>
  <si>
    <t>[-.570, -.304]</t>
  </si>
  <si>
    <t>[-.248, .045]</t>
  </si>
  <si>
    <t>[.254, .534]</t>
  </si>
  <si>
    <t>[-.658, -.453]</t>
  </si>
  <si>
    <t>[-.643, -.422]</t>
  </si>
  <si>
    <t>[-.573, -.339]</t>
  </si>
  <si>
    <t>[-.091, .291]</t>
  </si>
  <si>
    <t>[-.163, .121]</t>
  </si>
  <si>
    <t>[-.089, .180]</t>
  </si>
  <si>
    <t>[-.067, .196]</t>
  </si>
  <si>
    <t>[-.505, -.216]</t>
  </si>
  <si>
    <t>[-.407, -.106]</t>
  </si>
  <si>
    <t>[-.459, -.210]</t>
  </si>
  <si>
    <t>[.900, .945]</t>
  </si>
  <si>
    <t>[.656, .833]</t>
  </si>
  <si>
    <t>[.479, .695]</t>
  </si>
  <si>
    <t>[-.012, .329]</t>
  </si>
  <si>
    <t>[.068, .363]</t>
  </si>
  <si>
    <t>[-.132, .213]</t>
  </si>
  <si>
    <t>[-.092, .200]</t>
  </si>
  <si>
    <t>[-.330, -.018]</t>
  </si>
  <si>
    <t>[-.411, -.124]</t>
  </si>
  <si>
    <t>[-.386, -.056]</t>
  </si>
  <si>
    <t>[.462, .695]</t>
  </si>
  <si>
    <t>[-.282, .043]</t>
  </si>
  <si>
    <t>[.396, .602]</t>
  </si>
  <si>
    <t>[-.627, -.341]</t>
  </si>
  <si>
    <t>[-.529, -.239]</t>
  </si>
  <si>
    <t>[-.642, -.373]</t>
  </si>
  <si>
    <t>[-.279, .058]</t>
  </si>
  <si>
    <t>[.157, .432]</t>
  </si>
  <si>
    <t>[-.702, -.498]</t>
  </si>
  <si>
    <t>[-.668, -.453]</t>
  </si>
  <si>
    <t>[-.714, -.512]</t>
  </si>
  <si>
    <t>[.022, .348]</t>
  </si>
  <si>
    <t>[-.170, .159]</t>
  </si>
  <si>
    <t>[-.172, .138]</t>
  </si>
  <si>
    <t>[-.125, .215]</t>
  </si>
  <si>
    <t>[-.499, -.220]</t>
  </si>
  <si>
    <t>[-.407, -.120]</t>
  </si>
  <si>
    <t>[-.491, -.189]</t>
  </si>
  <si>
    <t>[.908, .947]</t>
  </si>
  <si>
    <t>[.665, .835]</t>
  </si>
  <si>
    <t>[.492, .716]</t>
  </si>
  <si>
    <t>Note. The correlations and their 95% intervals were calculated with MLR and auxiliary variables</t>
  </si>
  <si>
    <t>I will always be overweight.</t>
  </si>
  <si>
    <t>It's ok to feel fat.</t>
  </si>
  <si>
    <t>When I have negative feelings, I use food to make myself feel better.</t>
  </si>
  <si>
    <t>I try to suppress thoughts and feelings about my body or weight by just not thinking them.</t>
  </si>
  <si>
    <t>I am not in control of what I eat.</t>
  </si>
  <si>
    <t>I try hard to avoid feeling bad about my weight or how I look.</t>
  </si>
  <si>
    <t>I am in control of how much physical activity I do.</t>
  </si>
  <si>
    <t>When I evaluate my weight or appearance negatively, I am able to recognize that this is just a reaction, not an objective fact.</t>
  </si>
  <si>
    <t>In order to eat well and do physical activity, I need to feel like it.</t>
  </si>
  <si>
    <t>I need to feel better about how I look in order to live the life I want to.</t>
  </si>
  <si>
    <t>Other people make it hard for me to accept myself.</t>
  </si>
  <si>
    <t>If I'm overweight, I can't live the life I want to.</t>
  </si>
  <si>
    <t>If I feel unattractive, there is no point in trying to be intimate.</t>
  </si>
  <si>
    <t>If I gain weight, that means I have failed.</t>
  </si>
  <si>
    <t>I'm in control of my eating behavior.</t>
  </si>
  <si>
    <t>I don't have what it takes to be healthy for life.</t>
  </si>
  <si>
    <t>My eating urges control me.</t>
  </si>
  <si>
    <t>I need to get rid of my eating urges to eat better.</t>
  </si>
  <si>
    <t>I am a stable person.</t>
  </si>
  <si>
    <t>If I eat something bad, the whole day is a waste.</t>
  </si>
  <si>
    <t>I should be ashamed of my body.</t>
  </si>
  <si>
    <t>I need to avoid social situations where people might judge me.</t>
  </si>
  <si>
    <t>Item wording</t>
  </si>
  <si>
    <t>Reverse-keyed</t>
  </si>
  <si>
    <t>✓</t>
  </si>
  <si>
    <t>Rating</t>
  </si>
  <si>
    <t>"Rate the truth…"</t>
  </si>
  <si>
    <t>"How valid or believable…"</t>
  </si>
  <si>
    <t>Item</t>
  </si>
  <si>
    <t>Parallel Mean</t>
  </si>
  <si>
    <t>Parallel UL</t>
  </si>
  <si>
    <t>EFA</t>
  </si>
  <si>
    <r>
      <t xml:space="preserve">Supplemental Materials
Psychological Inflexibility Among Hispanic College Students: Introducing the 6-Item Acceptance and Action Questionnaire for Weight-Related Difficulties
by M. K. Flynn et al., 2018, </t>
    </r>
    <r>
      <rPr>
        <b/>
        <i/>
        <sz val="12"/>
        <color theme="1"/>
        <rFont val="Calibri"/>
        <family val="2"/>
        <scheme val="minor"/>
      </rPr>
      <t>Journal of Latina/o Psychology</t>
    </r>
    <r>
      <rPr>
        <b/>
        <sz val="12"/>
        <color theme="1"/>
        <rFont val="Calibri"/>
        <family val="2"/>
        <scheme val="minor"/>
      </rPr>
      <t xml:space="preserve">
http://dx.doi.org/10.1037/lat0000110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</si>
</sst>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1" xfId="0" applyFont="1" applyBorder="1"/>
    <xf numFmtId="165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2" borderId="0" xfId="0" applyFont="1" applyFill="1"/>
    <xf numFmtId="0" fontId="1" fillId="0" borderId="2" xfId="0" applyFont="1" applyBorder="1"/>
    <xf numFmtId="0" fontId="2" fillId="0" borderId="2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0" borderId="1" xfId="0" applyBorder="1"/>
    <xf numFmtId="9" fontId="0" fillId="0" borderId="0" xfId="0" applyNumberFormat="1"/>
    <xf numFmtId="0" fontId="1" fillId="0" borderId="1" xfId="0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5" fillId="0" borderId="1" xfId="0" quotePrefix="1" applyFont="1" applyBorder="1"/>
    <xf numFmtId="0" fontId="1" fillId="2" borderId="2" xfId="0" applyFont="1" applyFill="1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7" applyAlignment="1">
      <alignment wrapText="1"/>
    </xf>
    <xf numFmtId="0" fontId="7" fillId="0" borderId="0" xfId="0" applyFont="1" applyAlignment="1">
      <alignment horizontal="center" wrapTex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34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38996484582701E-2"/>
          <c:y val="4.81948953694952E-2"/>
          <c:w val="0.87665798622371605"/>
          <c:h val="0.78544060510259905"/>
        </c:manualLayout>
      </c:layout>
      <c:lineChart>
        <c:grouping val="standard"/>
        <c:varyColors val="0"/>
        <c:ser>
          <c:idx val="0"/>
          <c:order val="0"/>
          <c:tx>
            <c:strRef>
              <c:f>'Parallel analysis'!$B$4</c:f>
              <c:strCache>
                <c:ptCount val="1"/>
                <c:pt idx="0">
                  <c:v>EFA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'Parallel analysis'!$C$3:$X$3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'Parallel analysis'!$C$4:$X$4</c:f>
              <c:numCache>
                <c:formatCode>0.000</c:formatCode>
                <c:ptCount val="22"/>
                <c:pt idx="0">
                  <c:v>7.8109999999999999</c:v>
                </c:pt>
                <c:pt idx="1">
                  <c:v>2.0430000000000001</c:v>
                </c:pt>
                <c:pt idx="2">
                  <c:v>1.7150000000000001</c:v>
                </c:pt>
                <c:pt idx="3">
                  <c:v>1.143</c:v>
                </c:pt>
                <c:pt idx="4">
                  <c:v>1.02</c:v>
                </c:pt>
                <c:pt idx="5">
                  <c:v>0.83699999999999997</c:v>
                </c:pt>
                <c:pt idx="6">
                  <c:v>0.82499999999999996</c:v>
                </c:pt>
                <c:pt idx="7">
                  <c:v>0.752</c:v>
                </c:pt>
                <c:pt idx="8">
                  <c:v>0.71499999999999997</c:v>
                </c:pt>
                <c:pt idx="9">
                  <c:v>0.66500000000000004</c:v>
                </c:pt>
                <c:pt idx="10">
                  <c:v>0.57399999999999995</c:v>
                </c:pt>
                <c:pt idx="11">
                  <c:v>0.55800000000000005</c:v>
                </c:pt>
                <c:pt idx="12">
                  <c:v>0.46899999999999997</c:v>
                </c:pt>
                <c:pt idx="13">
                  <c:v>0.46800000000000003</c:v>
                </c:pt>
                <c:pt idx="14">
                  <c:v>0.40400000000000003</c:v>
                </c:pt>
                <c:pt idx="15">
                  <c:v>0.373</c:v>
                </c:pt>
                <c:pt idx="16">
                  <c:v>0.34100000000000003</c:v>
                </c:pt>
                <c:pt idx="17">
                  <c:v>0.313</c:v>
                </c:pt>
                <c:pt idx="18">
                  <c:v>0.28199999999999997</c:v>
                </c:pt>
                <c:pt idx="19">
                  <c:v>0.26500000000000001</c:v>
                </c:pt>
                <c:pt idx="20">
                  <c:v>0.245</c:v>
                </c:pt>
                <c:pt idx="2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F-4883-B436-E564490908D7}"/>
            </c:ext>
          </c:extLst>
        </c:ser>
        <c:ser>
          <c:idx val="1"/>
          <c:order val="1"/>
          <c:tx>
            <c:strRef>
              <c:f>'Parallel analysis'!$B$5</c:f>
              <c:strCache>
                <c:ptCount val="1"/>
                <c:pt idx="0">
                  <c:v>Parallel Mean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'Parallel analysis'!$C$3:$X$3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'Parallel analysis'!$C$5:$X$5</c:f>
              <c:numCache>
                <c:formatCode>0.000</c:formatCode>
                <c:ptCount val="22"/>
                <c:pt idx="0">
                  <c:v>1.7490000000000001</c:v>
                </c:pt>
                <c:pt idx="1">
                  <c:v>1.6120000000000001</c:v>
                </c:pt>
                <c:pt idx="2">
                  <c:v>1.5109999999999999</c:v>
                </c:pt>
                <c:pt idx="3">
                  <c:v>1.427</c:v>
                </c:pt>
                <c:pt idx="4">
                  <c:v>1.349</c:v>
                </c:pt>
                <c:pt idx="5">
                  <c:v>1.278</c:v>
                </c:pt>
                <c:pt idx="6">
                  <c:v>1.2130000000000001</c:v>
                </c:pt>
                <c:pt idx="7">
                  <c:v>1.151</c:v>
                </c:pt>
                <c:pt idx="8">
                  <c:v>1.093</c:v>
                </c:pt>
                <c:pt idx="9">
                  <c:v>1.038</c:v>
                </c:pt>
                <c:pt idx="10">
                  <c:v>0.98399999999999999</c:v>
                </c:pt>
                <c:pt idx="11">
                  <c:v>0.93300000000000005</c:v>
                </c:pt>
                <c:pt idx="12">
                  <c:v>0.88300000000000001</c:v>
                </c:pt>
                <c:pt idx="13">
                  <c:v>0.83399999999999996</c:v>
                </c:pt>
                <c:pt idx="14">
                  <c:v>0.78600000000000003</c:v>
                </c:pt>
                <c:pt idx="15">
                  <c:v>0.73899999999999999</c:v>
                </c:pt>
                <c:pt idx="16">
                  <c:v>0.69199999999999995</c:v>
                </c:pt>
                <c:pt idx="17">
                  <c:v>0.64600000000000002</c:v>
                </c:pt>
                <c:pt idx="18">
                  <c:v>0.59799999999999998</c:v>
                </c:pt>
                <c:pt idx="19">
                  <c:v>0.55000000000000004</c:v>
                </c:pt>
                <c:pt idx="20">
                  <c:v>0.499</c:v>
                </c:pt>
                <c:pt idx="2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F-4883-B436-E564490908D7}"/>
            </c:ext>
          </c:extLst>
        </c:ser>
        <c:ser>
          <c:idx val="2"/>
          <c:order val="2"/>
          <c:tx>
            <c:strRef>
              <c:f>'Parallel analysis'!$B$6</c:f>
              <c:strCache>
                <c:ptCount val="1"/>
                <c:pt idx="0">
                  <c:v>Parallel UL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'Parallel analysis'!$C$3:$X$3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'Parallel analysis'!$C$6:$X$6</c:f>
              <c:numCache>
                <c:formatCode>0.000</c:formatCode>
                <c:ptCount val="22"/>
                <c:pt idx="0">
                  <c:v>1.88</c:v>
                </c:pt>
                <c:pt idx="1">
                  <c:v>1.708</c:v>
                </c:pt>
                <c:pt idx="2">
                  <c:v>1.5880000000000001</c:v>
                </c:pt>
                <c:pt idx="3">
                  <c:v>1.494</c:v>
                </c:pt>
                <c:pt idx="4">
                  <c:v>1.4119999999999999</c:v>
                </c:pt>
                <c:pt idx="5">
                  <c:v>1.3340000000000001</c:v>
                </c:pt>
                <c:pt idx="6">
                  <c:v>1.2649999999999999</c:v>
                </c:pt>
                <c:pt idx="7">
                  <c:v>1.2</c:v>
                </c:pt>
                <c:pt idx="8">
                  <c:v>1.1419999999999999</c:v>
                </c:pt>
                <c:pt idx="9">
                  <c:v>1.085</c:v>
                </c:pt>
                <c:pt idx="10">
                  <c:v>1.03</c:v>
                </c:pt>
                <c:pt idx="11">
                  <c:v>0.97799999999999998</c:v>
                </c:pt>
                <c:pt idx="12">
                  <c:v>0.92800000000000005</c:v>
                </c:pt>
                <c:pt idx="13">
                  <c:v>0.877</c:v>
                </c:pt>
                <c:pt idx="14">
                  <c:v>0.82799999999999996</c:v>
                </c:pt>
                <c:pt idx="15">
                  <c:v>0.78200000000000003</c:v>
                </c:pt>
                <c:pt idx="16">
                  <c:v>0.73599999999999999</c:v>
                </c:pt>
                <c:pt idx="17">
                  <c:v>0.69</c:v>
                </c:pt>
                <c:pt idx="18">
                  <c:v>0.64300000000000002</c:v>
                </c:pt>
                <c:pt idx="19">
                  <c:v>0.59499999999999997</c:v>
                </c:pt>
                <c:pt idx="20">
                  <c:v>0.54500000000000004</c:v>
                </c:pt>
                <c:pt idx="2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F-4883-B436-E56449090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23088"/>
        <c:axId val="342123648"/>
      </c:lineChart>
      <c:catAx>
        <c:axId val="34212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/>
                  <a:t>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42123648"/>
        <c:crosses val="autoZero"/>
        <c:auto val="1"/>
        <c:lblAlgn val="ctr"/>
        <c:lblOffset val="100"/>
        <c:tickLblSkip val="21"/>
        <c:tickMarkSkip val="1"/>
        <c:noMultiLvlLbl val="0"/>
      </c:catAx>
      <c:valAx>
        <c:axId val="342123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/>
                  <a:t>Eigenvalue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out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42123088"/>
        <c:crosses val="autoZero"/>
        <c:crossBetween val="midCat"/>
        <c:majorUnit val="3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69167424258799"/>
          <c:y val="2.0690526886095999E-2"/>
          <c:w val="0.22163992455123699"/>
          <c:h val="0.3379466347352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600"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6</xdr:row>
      <xdr:rowOff>201930</xdr:rowOff>
    </xdr:from>
    <xdr:to>
      <xdr:col>8</xdr:col>
      <xdr:colOff>396240</xdr:colOff>
      <xdr:row>23</xdr:row>
      <xdr:rowOff>132080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9"/>
  <sheetViews>
    <sheetView zoomScale="108" zoomScaleNormal="80" zoomScalePageLayoutView="80" workbookViewId="0">
      <selection activeCell="F1" sqref="F1"/>
    </sheetView>
  </sheetViews>
  <sheetFormatPr defaultColWidth="11" defaultRowHeight="15.75" x14ac:dyDescent="0.25"/>
  <cols>
    <col min="1" max="5" width="10.875" style="2"/>
    <col min="6" max="6" width="59.875" style="2" customWidth="1"/>
    <col min="7" max="7" width="29.875" style="2" customWidth="1"/>
    <col min="8" max="24" width="10.875" style="2"/>
  </cols>
  <sheetData>
    <row r="1" spans="1:31" ht="97.5" customHeight="1" x14ac:dyDescent="0.25">
      <c r="E1" s="27"/>
      <c r="F1" s="31" t="s">
        <v>575</v>
      </c>
      <c r="G1" s="30"/>
      <c r="I1" s="29"/>
    </row>
    <row r="3" spans="1:31" x14ac:dyDescent="0.25">
      <c r="A3" s="2" t="s">
        <v>235</v>
      </c>
      <c r="E3" s="4"/>
      <c r="F3" s="4"/>
    </row>
    <row r="4" spans="1:31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23">
        <v>9</v>
      </c>
      <c r="K4" s="23">
        <v>10</v>
      </c>
      <c r="L4" s="23">
        <v>11</v>
      </c>
      <c r="M4" s="23">
        <v>12</v>
      </c>
      <c r="N4" s="23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23">
        <v>19</v>
      </c>
      <c r="U4" s="9">
        <v>20</v>
      </c>
      <c r="V4" s="9">
        <v>21</v>
      </c>
      <c r="W4" s="9">
        <v>22</v>
      </c>
      <c r="X4"/>
    </row>
    <row r="5" spans="1:31" x14ac:dyDescent="0.25">
      <c r="A5" s="2">
        <v>1</v>
      </c>
      <c r="B5" s="13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2">
        <v>2</v>
      </c>
      <c r="B6" s="13">
        <v>-0.11799999999999999</v>
      </c>
      <c r="C6" s="14"/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N6" s="14" t="s">
        <v>37</v>
      </c>
      <c r="O6" s="14" t="s">
        <v>38</v>
      </c>
      <c r="P6" s="14" t="s">
        <v>39</v>
      </c>
      <c r="Q6" s="14" t="s">
        <v>40</v>
      </c>
      <c r="R6" s="14" t="s">
        <v>41</v>
      </c>
      <c r="S6" s="14" t="s">
        <v>42</v>
      </c>
      <c r="T6" s="14" t="s">
        <v>43</v>
      </c>
      <c r="U6" s="14" t="s">
        <v>44</v>
      </c>
      <c r="V6" s="14" t="s">
        <v>45</v>
      </c>
      <c r="W6" s="14" t="s">
        <v>46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2">
        <v>3</v>
      </c>
      <c r="B7" s="13">
        <v>-0.13700000000000001</v>
      </c>
      <c r="C7" s="13">
        <v>0.41499999999999998</v>
      </c>
      <c r="D7" s="13"/>
      <c r="E7" s="14" t="s">
        <v>47</v>
      </c>
      <c r="F7" s="14" t="s">
        <v>48</v>
      </c>
      <c r="G7" s="14" t="s">
        <v>49</v>
      </c>
      <c r="H7" s="14" t="s">
        <v>50</v>
      </c>
      <c r="I7" s="14" t="s">
        <v>51</v>
      </c>
      <c r="J7" s="14" t="s">
        <v>52</v>
      </c>
      <c r="K7" s="14" t="s">
        <v>53</v>
      </c>
      <c r="L7" s="14" t="s">
        <v>54</v>
      </c>
      <c r="M7" s="14" t="s">
        <v>55</v>
      </c>
      <c r="N7" s="14" t="s">
        <v>56</v>
      </c>
      <c r="O7" s="14" t="s">
        <v>57</v>
      </c>
      <c r="P7" s="14" t="s">
        <v>58</v>
      </c>
      <c r="Q7" s="14" t="s">
        <v>59</v>
      </c>
      <c r="R7" s="14" t="s">
        <v>60</v>
      </c>
      <c r="S7" s="14" t="s">
        <v>61</v>
      </c>
      <c r="T7" s="14" t="s">
        <v>62</v>
      </c>
      <c r="U7" s="14" t="s">
        <v>63</v>
      </c>
      <c r="V7" s="14" t="s">
        <v>64</v>
      </c>
      <c r="W7" s="14" t="s">
        <v>65</v>
      </c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2">
        <v>4</v>
      </c>
      <c r="B8" s="13">
        <v>1.7999999999999999E-2</v>
      </c>
      <c r="C8" s="13">
        <v>0.41</v>
      </c>
      <c r="D8" s="13">
        <v>0.32300000000000001</v>
      </c>
      <c r="E8" s="14"/>
      <c r="F8" s="14" t="s">
        <v>66</v>
      </c>
      <c r="G8" s="14" t="s">
        <v>67</v>
      </c>
      <c r="H8" s="14" t="s">
        <v>68</v>
      </c>
      <c r="I8" s="14" t="s">
        <v>69</v>
      </c>
      <c r="J8" s="14" t="s">
        <v>70</v>
      </c>
      <c r="K8" s="14" t="s">
        <v>71</v>
      </c>
      <c r="L8" s="14" t="s">
        <v>72</v>
      </c>
      <c r="M8" s="14" t="s">
        <v>73</v>
      </c>
      <c r="N8" s="14" t="s">
        <v>74</v>
      </c>
      <c r="O8" s="14" t="s">
        <v>75</v>
      </c>
      <c r="P8" s="14" t="s">
        <v>76</v>
      </c>
      <c r="Q8" s="14" t="s">
        <v>77</v>
      </c>
      <c r="R8" s="14" t="s">
        <v>78</v>
      </c>
      <c r="S8" s="14" t="s">
        <v>79</v>
      </c>
      <c r="T8" s="14" t="s">
        <v>80</v>
      </c>
      <c r="U8" s="14" t="s">
        <v>81</v>
      </c>
      <c r="V8" s="14" t="s">
        <v>82</v>
      </c>
      <c r="W8" s="14" t="s">
        <v>83</v>
      </c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2">
        <v>5</v>
      </c>
      <c r="B9" s="13">
        <v>1.2999999999999999E-2</v>
      </c>
      <c r="C9" s="13">
        <v>0.31</v>
      </c>
      <c r="D9" s="13">
        <v>0.55800000000000005</v>
      </c>
      <c r="E9" s="13">
        <v>0.32500000000000001</v>
      </c>
      <c r="F9" s="13"/>
      <c r="G9" s="14" t="s">
        <v>84</v>
      </c>
      <c r="H9" s="14" t="s">
        <v>85</v>
      </c>
      <c r="I9" s="14" t="s">
        <v>86</v>
      </c>
      <c r="J9" s="14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4" t="s">
        <v>92</v>
      </c>
      <c r="P9" s="14" t="s">
        <v>93</v>
      </c>
      <c r="Q9" s="14" t="s">
        <v>94</v>
      </c>
      <c r="R9" s="14" t="s">
        <v>95</v>
      </c>
      <c r="S9" s="14" t="s">
        <v>96</v>
      </c>
      <c r="T9" s="14" t="s">
        <v>97</v>
      </c>
      <c r="U9" s="14" t="s">
        <v>98</v>
      </c>
      <c r="V9" s="14" t="s">
        <v>99</v>
      </c>
      <c r="W9" s="14" t="s">
        <v>100</v>
      </c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2">
        <v>6</v>
      </c>
      <c r="B10" s="13">
        <v>9.9000000000000005E-2</v>
      </c>
      <c r="C10" s="13">
        <v>0.186</v>
      </c>
      <c r="D10" s="13">
        <v>0.2</v>
      </c>
      <c r="E10" s="13">
        <v>0.312</v>
      </c>
      <c r="F10" s="13">
        <v>0.13900000000000001</v>
      </c>
      <c r="G10" s="14"/>
      <c r="H10" s="14" t="s">
        <v>101</v>
      </c>
      <c r="I10" s="14" t="s">
        <v>102</v>
      </c>
      <c r="J10" s="14" t="s">
        <v>103</v>
      </c>
      <c r="K10" s="14" t="s">
        <v>104</v>
      </c>
      <c r="L10" s="14" t="s">
        <v>105</v>
      </c>
      <c r="M10" s="14" t="s">
        <v>106</v>
      </c>
      <c r="N10" s="14" t="s">
        <v>107</v>
      </c>
      <c r="O10" s="14" t="s">
        <v>108</v>
      </c>
      <c r="P10" s="14" t="s">
        <v>109</v>
      </c>
      <c r="Q10" s="14" t="s">
        <v>110</v>
      </c>
      <c r="R10" s="14" t="s">
        <v>111</v>
      </c>
      <c r="S10" s="14" t="s">
        <v>112</v>
      </c>
      <c r="T10" s="14" t="s">
        <v>113</v>
      </c>
      <c r="U10" s="14" t="s">
        <v>114</v>
      </c>
      <c r="V10" s="14" t="s">
        <v>115</v>
      </c>
      <c r="W10" s="14" t="s">
        <v>116</v>
      </c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2">
        <v>7</v>
      </c>
      <c r="B11" s="13">
        <v>0.254</v>
      </c>
      <c r="C11" s="13">
        <v>8.8999999999999996E-2</v>
      </c>
      <c r="D11" s="13">
        <v>-4.9000000000000002E-2</v>
      </c>
      <c r="E11" s="13">
        <v>0.14799999999999999</v>
      </c>
      <c r="F11" s="13">
        <v>-7.0000000000000001E-3</v>
      </c>
      <c r="G11" s="13">
        <v>0.27800000000000002</v>
      </c>
      <c r="H11" s="13"/>
      <c r="I11" s="14" t="s">
        <v>117</v>
      </c>
      <c r="J11" s="14" t="s">
        <v>118</v>
      </c>
      <c r="K11" s="14" t="s">
        <v>119</v>
      </c>
      <c r="L11" s="14" t="s">
        <v>120</v>
      </c>
      <c r="M11" s="14" t="s">
        <v>121</v>
      </c>
      <c r="N11" s="14" t="s">
        <v>122</v>
      </c>
      <c r="O11" s="14" t="s">
        <v>123</v>
      </c>
      <c r="P11" s="14" t="s">
        <v>124</v>
      </c>
      <c r="Q11" s="14" t="s">
        <v>125</v>
      </c>
      <c r="R11" s="14" t="s">
        <v>126</v>
      </c>
      <c r="S11" s="14" t="s">
        <v>127</v>
      </c>
      <c r="T11" s="14" t="s">
        <v>128</v>
      </c>
      <c r="U11" s="14" t="s">
        <v>129</v>
      </c>
      <c r="V11" s="14" t="s">
        <v>130</v>
      </c>
      <c r="W11" s="14" t="s">
        <v>131</v>
      </c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2">
        <v>8</v>
      </c>
      <c r="B12" s="13">
        <v>6.9000000000000006E-2</v>
      </c>
      <c r="C12" s="13">
        <v>0.17399999999999999</v>
      </c>
      <c r="D12" s="13">
        <v>0.246</v>
      </c>
      <c r="E12" s="13">
        <v>0.26600000000000001</v>
      </c>
      <c r="F12" s="13">
        <v>0.223</v>
      </c>
      <c r="G12" s="13">
        <v>0.26100000000000001</v>
      </c>
      <c r="H12" s="13">
        <v>1.7000000000000001E-2</v>
      </c>
      <c r="I12" s="14"/>
      <c r="J12" s="14" t="s">
        <v>132</v>
      </c>
      <c r="K12" s="14" t="s">
        <v>133</v>
      </c>
      <c r="L12" s="14" t="s">
        <v>134</v>
      </c>
      <c r="M12" s="14" t="s">
        <v>135</v>
      </c>
      <c r="N12" s="14" t="s">
        <v>136</v>
      </c>
      <c r="O12" s="14" t="s">
        <v>137</v>
      </c>
      <c r="P12" s="14" t="s">
        <v>138</v>
      </c>
      <c r="Q12" s="14" t="s">
        <v>139</v>
      </c>
      <c r="R12" s="14" t="s">
        <v>140</v>
      </c>
      <c r="S12" s="14" t="s">
        <v>141</v>
      </c>
      <c r="T12" s="14" t="s">
        <v>142</v>
      </c>
      <c r="U12" s="14" t="s">
        <v>143</v>
      </c>
      <c r="V12" s="14" t="s">
        <v>144</v>
      </c>
      <c r="W12" s="14" t="s">
        <v>145</v>
      </c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8">
        <v>9</v>
      </c>
      <c r="B13" s="13">
        <v>0.251</v>
      </c>
      <c r="C13" s="13">
        <v>0.35699999999999998</v>
      </c>
      <c r="D13" s="13">
        <v>0.19900000000000001</v>
      </c>
      <c r="E13" s="13">
        <v>0.2</v>
      </c>
      <c r="F13" s="13">
        <v>0.30299999999999999</v>
      </c>
      <c r="G13" s="13">
        <v>1.4E-2</v>
      </c>
      <c r="H13" s="13">
        <v>0.16900000000000001</v>
      </c>
      <c r="I13" s="13">
        <v>0.28399999999999997</v>
      </c>
      <c r="J13" s="13"/>
      <c r="K13" s="14" t="s">
        <v>146</v>
      </c>
      <c r="L13" s="14" t="s">
        <v>147</v>
      </c>
      <c r="M13" s="14" t="s">
        <v>148</v>
      </c>
      <c r="N13" s="14" t="s">
        <v>149</v>
      </c>
      <c r="O13" s="14" t="s">
        <v>150</v>
      </c>
      <c r="P13" s="14" t="s">
        <v>151</v>
      </c>
      <c r="Q13" s="14" t="s">
        <v>152</v>
      </c>
      <c r="R13" s="14" t="s">
        <v>153</v>
      </c>
      <c r="S13" s="14" t="s">
        <v>154</v>
      </c>
      <c r="T13" s="14" t="s">
        <v>155</v>
      </c>
      <c r="U13" s="14" t="s">
        <v>156</v>
      </c>
      <c r="V13" s="14" t="s">
        <v>157</v>
      </c>
      <c r="W13" s="14" t="s">
        <v>158</v>
      </c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8">
        <v>10</v>
      </c>
      <c r="B14" s="13">
        <v>0.13300000000000001</v>
      </c>
      <c r="C14" s="13">
        <v>0.33800000000000002</v>
      </c>
      <c r="D14" s="13">
        <v>0.29399999999999998</v>
      </c>
      <c r="E14" s="13">
        <v>0.30299999999999999</v>
      </c>
      <c r="F14" s="13">
        <v>0.41099999999999998</v>
      </c>
      <c r="G14" s="13">
        <v>0.127</v>
      </c>
      <c r="H14" s="13">
        <v>0.14599999999999999</v>
      </c>
      <c r="I14" s="13">
        <v>0.192</v>
      </c>
      <c r="J14" s="13">
        <v>0.49199999999999999</v>
      </c>
      <c r="K14" s="14"/>
      <c r="L14" s="14" t="s">
        <v>159</v>
      </c>
      <c r="M14" s="14" t="s">
        <v>160</v>
      </c>
      <c r="N14" s="14" t="s">
        <v>161</v>
      </c>
      <c r="O14" s="14" t="s">
        <v>162</v>
      </c>
      <c r="P14" s="14" t="s">
        <v>163</v>
      </c>
      <c r="Q14" s="14" t="s">
        <v>164</v>
      </c>
      <c r="R14" s="14" t="s">
        <v>165</v>
      </c>
      <c r="S14" s="14" t="s">
        <v>166</v>
      </c>
      <c r="T14" s="14" t="s">
        <v>167</v>
      </c>
      <c r="U14" s="14" t="s">
        <v>168</v>
      </c>
      <c r="V14" s="14" t="s">
        <v>169</v>
      </c>
      <c r="W14" s="14" t="s">
        <v>170</v>
      </c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8">
        <v>11</v>
      </c>
      <c r="B15" s="13">
        <v>0.23</v>
      </c>
      <c r="C15" s="13">
        <v>0.17</v>
      </c>
      <c r="D15" s="13">
        <v>0.125</v>
      </c>
      <c r="E15" s="13">
        <v>0.111</v>
      </c>
      <c r="F15" s="13">
        <v>0.28399999999999997</v>
      </c>
      <c r="G15" s="13">
        <v>9.0999999999999998E-2</v>
      </c>
      <c r="H15" s="13">
        <v>7.2999999999999995E-2</v>
      </c>
      <c r="I15" s="13">
        <v>8.1000000000000003E-2</v>
      </c>
      <c r="J15" s="13">
        <v>0.56999999999999995</v>
      </c>
      <c r="K15" s="13">
        <v>0.47199999999999998</v>
      </c>
      <c r="L15" s="13"/>
      <c r="M15" s="14" t="s">
        <v>171</v>
      </c>
      <c r="N15" s="14" t="s">
        <v>168</v>
      </c>
      <c r="O15" s="14" t="s">
        <v>172</v>
      </c>
      <c r="P15" s="14" t="s">
        <v>173</v>
      </c>
      <c r="Q15" s="14" t="s">
        <v>174</v>
      </c>
      <c r="R15" s="14" t="s">
        <v>175</v>
      </c>
      <c r="S15" s="14" t="s">
        <v>176</v>
      </c>
      <c r="T15" s="14" t="s">
        <v>177</v>
      </c>
      <c r="U15" s="14" t="s">
        <v>178</v>
      </c>
      <c r="V15" s="14" t="s">
        <v>179</v>
      </c>
      <c r="W15" s="14" t="s">
        <v>180</v>
      </c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8">
        <v>12</v>
      </c>
      <c r="B16" s="13">
        <v>0.23899999999999999</v>
      </c>
      <c r="C16" s="13">
        <v>0.33800000000000002</v>
      </c>
      <c r="D16" s="13">
        <v>0.223</v>
      </c>
      <c r="E16" s="13">
        <v>0.33900000000000002</v>
      </c>
      <c r="F16" s="13">
        <v>0.372</v>
      </c>
      <c r="G16" s="13">
        <v>2.7E-2</v>
      </c>
      <c r="H16" s="13">
        <v>0.124</v>
      </c>
      <c r="I16" s="13">
        <v>0.14599999999999999</v>
      </c>
      <c r="J16" s="13">
        <v>0.54700000000000004</v>
      </c>
      <c r="K16" s="13">
        <v>0.56100000000000005</v>
      </c>
      <c r="L16" s="13">
        <v>0.58699999999999997</v>
      </c>
      <c r="M16" s="14"/>
      <c r="N16" s="14" t="s">
        <v>181</v>
      </c>
      <c r="O16" s="14" t="s">
        <v>182</v>
      </c>
      <c r="P16" s="14" t="s">
        <v>183</v>
      </c>
      <c r="Q16" s="14" t="s">
        <v>184</v>
      </c>
      <c r="R16" s="14" t="s">
        <v>185</v>
      </c>
      <c r="S16" s="14" t="s">
        <v>186</v>
      </c>
      <c r="T16" s="14" t="s">
        <v>187</v>
      </c>
      <c r="U16" s="14" t="s">
        <v>188</v>
      </c>
      <c r="V16" s="14" t="s">
        <v>189</v>
      </c>
      <c r="W16" s="14" t="s">
        <v>190</v>
      </c>
      <c r="X16" s="1"/>
      <c r="Y16" s="1"/>
      <c r="Z16" s="1"/>
      <c r="AA16" s="1"/>
      <c r="AB16" s="1"/>
      <c r="AC16" s="1"/>
      <c r="AD16" s="1"/>
      <c r="AE16" s="1"/>
    </row>
    <row r="17" spans="1:51" x14ac:dyDescent="0.25">
      <c r="A17" s="8">
        <v>13</v>
      </c>
      <c r="B17" s="13">
        <v>0.31900000000000001</v>
      </c>
      <c r="C17" s="13">
        <v>0.3</v>
      </c>
      <c r="D17" s="13">
        <v>0.30099999999999999</v>
      </c>
      <c r="E17" s="13">
        <v>0.33300000000000002</v>
      </c>
      <c r="F17" s="13">
        <v>0.36599999999999999</v>
      </c>
      <c r="G17" s="13">
        <v>0.192</v>
      </c>
      <c r="H17" s="13">
        <v>0.31900000000000001</v>
      </c>
      <c r="I17" s="13">
        <v>0.249</v>
      </c>
      <c r="J17" s="13">
        <v>0.57499999999999996</v>
      </c>
      <c r="K17" s="13">
        <v>0.498</v>
      </c>
      <c r="L17" s="13">
        <v>0.54100000000000004</v>
      </c>
      <c r="M17" s="13">
        <v>0.60799999999999998</v>
      </c>
      <c r="N17" s="13"/>
      <c r="O17" s="14" t="s">
        <v>191</v>
      </c>
      <c r="P17" s="14" t="s">
        <v>192</v>
      </c>
      <c r="Q17" s="14" t="s">
        <v>193</v>
      </c>
      <c r="R17" s="14" t="s">
        <v>194</v>
      </c>
      <c r="S17" s="14" t="s">
        <v>195</v>
      </c>
      <c r="T17" s="14" t="s">
        <v>196</v>
      </c>
      <c r="U17" s="14" t="s">
        <v>197</v>
      </c>
      <c r="V17" s="14" t="s">
        <v>198</v>
      </c>
      <c r="W17" s="14" t="s">
        <v>199</v>
      </c>
      <c r="X17" s="1"/>
      <c r="Y17" s="1"/>
      <c r="Z17" s="1"/>
      <c r="AA17" s="1"/>
      <c r="AB17" s="1"/>
      <c r="AC17" s="1"/>
      <c r="AD17" s="1"/>
      <c r="AE17" s="1"/>
    </row>
    <row r="18" spans="1:51" x14ac:dyDescent="0.25">
      <c r="A18" s="2">
        <v>14</v>
      </c>
      <c r="B18" s="13">
        <v>0.14399999999999999</v>
      </c>
      <c r="C18" s="13">
        <v>0.20100000000000001</v>
      </c>
      <c r="D18" s="13">
        <v>0.17699999999999999</v>
      </c>
      <c r="E18" s="13">
        <v>0.44700000000000001</v>
      </c>
      <c r="F18" s="13">
        <v>0.16</v>
      </c>
      <c r="G18" s="13">
        <v>0.53800000000000003</v>
      </c>
      <c r="H18" s="13">
        <v>0.28299999999999997</v>
      </c>
      <c r="I18" s="13">
        <v>0.13100000000000001</v>
      </c>
      <c r="J18" s="13">
        <v>9.5000000000000001E-2</v>
      </c>
      <c r="K18" s="13">
        <v>0.19900000000000001</v>
      </c>
      <c r="L18" s="13">
        <v>0.109</v>
      </c>
      <c r="M18" s="13">
        <v>0.14699999999999999</v>
      </c>
      <c r="N18" s="13">
        <v>0.20200000000000001</v>
      </c>
      <c r="O18" s="14"/>
      <c r="P18" s="14" t="s">
        <v>200</v>
      </c>
      <c r="Q18" s="14" t="s">
        <v>201</v>
      </c>
      <c r="R18" s="14" t="s">
        <v>202</v>
      </c>
      <c r="S18" s="14" t="s">
        <v>203</v>
      </c>
      <c r="T18" s="14" t="s">
        <v>84</v>
      </c>
      <c r="U18" s="14" t="s">
        <v>204</v>
      </c>
      <c r="V18" s="14" t="s">
        <v>205</v>
      </c>
      <c r="W18" s="14" t="s">
        <v>206</v>
      </c>
      <c r="X18" s="1"/>
      <c r="Y18" s="1"/>
      <c r="Z18" s="1"/>
      <c r="AA18" s="1"/>
      <c r="AB18" s="1"/>
      <c r="AC18" s="1"/>
      <c r="AD18" s="1"/>
      <c r="AE18" s="1"/>
    </row>
    <row r="19" spans="1:51" x14ac:dyDescent="0.25">
      <c r="A19" s="2">
        <v>15</v>
      </c>
      <c r="B19" s="13">
        <v>0.05</v>
      </c>
      <c r="C19" s="13">
        <v>0.42699999999999999</v>
      </c>
      <c r="D19" s="13">
        <v>0.377</v>
      </c>
      <c r="E19" s="13">
        <v>0.44600000000000001</v>
      </c>
      <c r="F19" s="13">
        <v>0.42399999999999999</v>
      </c>
      <c r="G19" s="13">
        <v>0.36399999999999999</v>
      </c>
      <c r="H19" s="13">
        <v>0.13700000000000001</v>
      </c>
      <c r="I19" s="13">
        <v>0.33600000000000002</v>
      </c>
      <c r="J19" s="13">
        <v>0.31</v>
      </c>
      <c r="K19" s="13">
        <v>0.504</v>
      </c>
      <c r="L19" s="13">
        <v>0.33600000000000002</v>
      </c>
      <c r="M19" s="13">
        <v>0.47899999999999998</v>
      </c>
      <c r="N19" s="13">
        <v>0.47399999999999998</v>
      </c>
      <c r="O19" s="13">
        <v>0.26500000000000001</v>
      </c>
      <c r="P19" s="13"/>
      <c r="Q19" s="14" t="s">
        <v>207</v>
      </c>
      <c r="R19" s="14" t="s">
        <v>208</v>
      </c>
      <c r="S19" s="14" t="s">
        <v>209</v>
      </c>
      <c r="T19" s="14" t="s">
        <v>210</v>
      </c>
      <c r="U19" s="14" t="s">
        <v>211</v>
      </c>
      <c r="V19" s="14" t="s">
        <v>212</v>
      </c>
      <c r="W19" s="14" t="s">
        <v>213</v>
      </c>
      <c r="X19" s="1"/>
      <c r="Y19" s="1"/>
      <c r="Z19" s="1"/>
      <c r="AA19" s="1"/>
      <c r="AB19" s="1"/>
      <c r="AC19" s="1"/>
      <c r="AD19" s="1"/>
      <c r="AE19" s="1"/>
    </row>
    <row r="20" spans="1:51" x14ac:dyDescent="0.25">
      <c r="A20" s="2">
        <v>16</v>
      </c>
      <c r="B20" s="13">
        <v>9.1999999999999998E-2</v>
      </c>
      <c r="C20" s="13">
        <v>0.52300000000000002</v>
      </c>
      <c r="D20" s="13">
        <v>0.314</v>
      </c>
      <c r="E20" s="13">
        <v>0.51600000000000001</v>
      </c>
      <c r="F20" s="13">
        <v>0.36799999999999999</v>
      </c>
      <c r="G20" s="13">
        <v>0.32200000000000001</v>
      </c>
      <c r="H20" s="13">
        <v>0.14799999999999999</v>
      </c>
      <c r="I20" s="13">
        <v>0.29599999999999999</v>
      </c>
      <c r="J20" s="13">
        <v>0.28699999999999998</v>
      </c>
      <c r="K20" s="13">
        <v>0.40400000000000003</v>
      </c>
      <c r="L20" s="13">
        <v>0.28199999999999997</v>
      </c>
      <c r="M20" s="13">
        <v>0.42499999999999999</v>
      </c>
      <c r="N20" s="13">
        <v>0.45800000000000002</v>
      </c>
      <c r="O20" s="13">
        <v>0.34799999999999998</v>
      </c>
      <c r="P20" s="13">
        <v>0.65800000000000003</v>
      </c>
      <c r="Q20" s="14"/>
      <c r="R20" s="14" t="s">
        <v>214</v>
      </c>
      <c r="S20" s="14" t="s">
        <v>215</v>
      </c>
      <c r="T20" s="14" t="s">
        <v>216</v>
      </c>
      <c r="U20" s="14" t="s">
        <v>217</v>
      </c>
      <c r="V20" s="14" t="s">
        <v>218</v>
      </c>
      <c r="W20" s="14" t="s">
        <v>219</v>
      </c>
      <c r="X20" s="1"/>
      <c r="Y20" s="1"/>
      <c r="Z20" s="1"/>
      <c r="AA20" s="1"/>
      <c r="AB20" s="1"/>
      <c r="AC20" s="1"/>
      <c r="AD20" s="1"/>
      <c r="AE20" s="1"/>
    </row>
    <row r="21" spans="1:51" x14ac:dyDescent="0.25">
      <c r="A21" s="2">
        <v>17</v>
      </c>
      <c r="B21" s="13">
        <v>0.188</v>
      </c>
      <c r="C21" s="13">
        <v>0.30099999999999999</v>
      </c>
      <c r="D21" s="13">
        <v>0.222</v>
      </c>
      <c r="E21" s="13">
        <v>0.33400000000000002</v>
      </c>
      <c r="F21" s="13">
        <v>0.317</v>
      </c>
      <c r="G21" s="13">
        <v>0.22500000000000001</v>
      </c>
      <c r="H21" s="13">
        <v>0.183</v>
      </c>
      <c r="I21" s="13">
        <v>0.29499999999999998</v>
      </c>
      <c r="J21" s="13">
        <v>0.28199999999999997</v>
      </c>
      <c r="K21" s="13">
        <v>0.32900000000000001</v>
      </c>
      <c r="L21" s="13">
        <v>0.26800000000000002</v>
      </c>
      <c r="M21" s="13">
        <v>0.34</v>
      </c>
      <c r="N21" s="13">
        <v>0.38100000000000001</v>
      </c>
      <c r="O21" s="13">
        <v>0.29799999999999999</v>
      </c>
      <c r="P21" s="13">
        <v>0.41199999999999998</v>
      </c>
      <c r="Q21" s="13">
        <v>0.63900000000000001</v>
      </c>
      <c r="R21" s="13"/>
      <c r="S21" s="14" t="s">
        <v>220</v>
      </c>
      <c r="T21" s="14" t="s">
        <v>221</v>
      </c>
      <c r="U21" s="14" t="s">
        <v>222</v>
      </c>
      <c r="V21" s="14" t="s">
        <v>223</v>
      </c>
      <c r="W21" s="14" t="s">
        <v>224</v>
      </c>
      <c r="X21" s="1"/>
      <c r="Y21" s="1"/>
      <c r="Z21" s="1"/>
      <c r="AA21" s="1"/>
      <c r="AB21" s="1"/>
      <c r="AC21" s="1"/>
      <c r="AD21" s="1"/>
      <c r="AE21" s="1"/>
    </row>
    <row r="22" spans="1:51" x14ac:dyDescent="0.25">
      <c r="A22" s="2">
        <v>18</v>
      </c>
      <c r="B22" s="13">
        <v>0.20599999999999999</v>
      </c>
      <c r="C22" s="13">
        <v>0.32300000000000001</v>
      </c>
      <c r="D22" s="13">
        <v>0.219</v>
      </c>
      <c r="E22" s="13">
        <v>0.28899999999999998</v>
      </c>
      <c r="F22" s="13">
        <v>0.312</v>
      </c>
      <c r="G22" s="13">
        <v>0.35099999999999998</v>
      </c>
      <c r="H22" s="13">
        <v>0.25700000000000001</v>
      </c>
      <c r="I22" s="13">
        <v>7.9000000000000001E-2</v>
      </c>
      <c r="J22" s="13">
        <v>0.26600000000000001</v>
      </c>
      <c r="K22" s="13">
        <v>0.44600000000000001</v>
      </c>
      <c r="L22" s="13">
        <v>0.26</v>
      </c>
      <c r="M22" s="13">
        <v>0.30499999999999999</v>
      </c>
      <c r="N22" s="13">
        <v>0.31900000000000001</v>
      </c>
      <c r="O22" s="13">
        <v>0.39700000000000002</v>
      </c>
      <c r="P22" s="13">
        <v>0.443</v>
      </c>
      <c r="Q22" s="13">
        <v>0.46899999999999997</v>
      </c>
      <c r="R22" s="13">
        <v>0.33600000000000002</v>
      </c>
      <c r="S22" s="14"/>
      <c r="T22" s="14" t="s">
        <v>225</v>
      </c>
      <c r="U22" s="14" t="s">
        <v>226</v>
      </c>
      <c r="V22" s="14" t="s">
        <v>227</v>
      </c>
      <c r="W22" s="14" t="s">
        <v>228</v>
      </c>
      <c r="X22" s="1"/>
      <c r="Y22" s="1"/>
      <c r="Z22" s="1"/>
      <c r="AA22" s="1"/>
      <c r="AB22" s="1"/>
      <c r="AC22" s="1"/>
      <c r="AD22" s="1"/>
      <c r="AE22" s="1"/>
    </row>
    <row r="23" spans="1:51" x14ac:dyDescent="0.25">
      <c r="A23" s="8">
        <v>19</v>
      </c>
      <c r="B23" s="13">
        <v>0.11899999999999999</v>
      </c>
      <c r="C23" s="13">
        <v>0.27</v>
      </c>
      <c r="D23" s="13">
        <v>0.13200000000000001</v>
      </c>
      <c r="E23" s="13">
        <v>0.14399999999999999</v>
      </c>
      <c r="F23" s="13">
        <v>0.28399999999999997</v>
      </c>
      <c r="G23" s="13">
        <v>2.1999999999999999E-2</v>
      </c>
      <c r="H23" s="13">
        <v>0.13</v>
      </c>
      <c r="I23" s="13">
        <v>0.09</v>
      </c>
      <c r="J23" s="13">
        <v>0.39300000000000002</v>
      </c>
      <c r="K23" s="13">
        <v>0.35499999999999998</v>
      </c>
      <c r="L23" s="13">
        <v>0.45500000000000002</v>
      </c>
      <c r="M23" s="13">
        <v>0.501</v>
      </c>
      <c r="N23" s="13">
        <v>0.42899999999999999</v>
      </c>
      <c r="O23" s="13">
        <v>0.13900000000000001</v>
      </c>
      <c r="P23" s="13">
        <v>0.41699999999999998</v>
      </c>
      <c r="Q23" s="13">
        <v>0.39300000000000002</v>
      </c>
      <c r="R23" s="13">
        <v>0.317</v>
      </c>
      <c r="S23" s="13">
        <v>0.28699999999999998</v>
      </c>
      <c r="T23" s="13"/>
      <c r="U23" s="14" t="s">
        <v>229</v>
      </c>
      <c r="V23" s="14" t="s">
        <v>230</v>
      </c>
      <c r="W23" s="14" t="s">
        <v>231</v>
      </c>
      <c r="X23" s="1"/>
      <c r="Y23" s="1"/>
      <c r="Z23" s="1"/>
      <c r="AA23" s="1"/>
      <c r="AB23" s="1"/>
      <c r="AC23" s="1"/>
      <c r="AD23" s="1"/>
      <c r="AE23" s="1"/>
    </row>
    <row r="24" spans="1:51" x14ac:dyDescent="0.25">
      <c r="A24" s="2">
        <v>20</v>
      </c>
      <c r="B24" s="13">
        <v>0.214</v>
      </c>
      <c r="C24" s="13">
        <v>0.35899999999999999</v>
      </c>
      <c r="D24" s="13">
        <v>0.26400000000000001</v>
      </c>
      <c r="E24" s="13">
        <v>0.435</v>
      </c>
      <c r="F24" s="13">
        <v>0.35099999999999998</v>
      </c>
      <c r="G24" s="13">
        <v>0.28499999999999998</v>
      </c>
      <c r="H24" s="13">
        <v>0.308</v>
      </c>
      <c r="I24" s="13">
        <v>0.17699999999999999</v>
      </c>
      <c r="J24" s="13">
        <v>0.39600000000000002</v>
      </c>
      <c r="K24" s="13">
        <v>0.54100000000000004</v>
      </c>
      <c r="L24" s="13">
        <v>0.47799999999999998</v>
      </c>
      <c r="M24" s="13">
        <v>0.57699999999999996</v>
      </c>
      <c r="N24" s="13">
        <v>0.52600000000000002</v>
      </c>
      <c r="O24" s="13">
        <v>0.36</v>
      </c>
      <c r="P24" s="13">
        <v>0.63900000000000001</v>
      </c>
      <c r="Q24" s="13">
        <v>0.53800000000000003</v>
      </c>
      <c r="R24" s="13">
        <v>0.46600000000000003</v>
      </c>
      <c r="S24" s="13">
        <v>0.48399999999999999</v>
      </c>
      <c r="T24" s="13">
        <v>0.495</v>
      </c>
      <c r="U24" s="14"/>
      <c r="V24" s="14" t="s">
        <v>232</v>
      </c>
      <c r="W24" s="14" t="s">
        <v>233</v>
      </c>
      <c r="X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2">
        <v>21</v>
      </c>
      <c r="B25" s="13">
        <v>9.8000000000000004E-2</v>
      </c>
      <c r="C25" s="13">
        <v>0.28899999999999998</v>
      </c>
      <c r="D25" s="13">
        <v>0.39100000000000001</v>
      </c>
      <c r="E25" s="13">
        <v>0.309</v>
      </c>
      <c r="F25" s="13">
        <v>0.45700000000000002</v>
      </c>
      <c r="G25" s="13">
        <v>0.2</v>
      </c>
      <c r="H25" s="13">
        <v>0.23599999999999999</v>
      </c>
      <c r="I25" s="13">
        <v>7.1999999999999995E-2</v>
      </c>
      <c r="J25" s="13">
        <v>0.38400000000000001</v>
      </c>
      <c r="K25" s="13">
        <v>0.53</v>
      </c>
      <c r="L25" s="13">
        <v>0.371</v>
      </c>
      <c r="M25" s="13">
        <v>0.49299999999999999</v>
      </c>
      <c r="N25" s="13">
        <v>0.41899999999999998</v>
      </c>
      <c r="O25" s="13">
        <v>0.251</v>
      </c>
      <c r="P25" s="13">
        <v>0.45900000000000002</v>
      </c>
      <c r="Q25" s="13">
        <v>0.377</v>
      </c>
      <c r="R25" s="13">
        <v>0.25900000000000001</v>
      </c>
      <c r="S25" s="13">
        <v>0.36199999999999999</v>
      </c>
      <c r="T25" s="13">
        <v>0.28899999999999998</v>
      </c>
      <c r="U25" s="13">
        <v>0.58899999999999997</v>
      </c>
      <c r="V25" s="13"/>
      <c r="W25" s="14" t="s">
        <v>234</v>
      </c>
      <c r="X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25">
      <c r="A26" s="3">
        <v>22</v>
      </c>
      <c r="B26" s="15">
        <v>0.05</v>
      </c>
      <c r="C26" s="15">
        <v>0.33100000000000002</v>
      </c>
      <c r="D26" s="15">
        <v>0.26100000000000001</v>
      </c>
      <c r="E26" s="15">
        <v>0.32200000000000001</v>
      </c>
      <c r="F26" s="15">
        <v>0.34499999999999997</v>
      </c>
      <c r="G26" s="15">
        <v>0.32700000000000001</v>
      </c>
      <c r="H26" s="15">
        <v>0.24399999999999999</v>
      </c>
      <c r="I26" s="15">
        <v>0.20799999999999999</v>
      </c>
      <c r="J26" s="15">
        <v>0.28199999999999997</v>
      </c>
      <c r="K26" s="15">
        <v>0.39300000000000002</v>
      </c>
      <c r="L26" s="15">
        <v>0.30599999999999999</v>
      </c>
      <c r="M26" s="15">
        <v>0.49399999999999999</v>
      </c>
      <c r="N26" s="15">
        <v>0.46899999999999997</v>
      </c>
      <c r="O26" s="15">
        <v>0.317</v>
      </c>
      <c r="P26" s="15">
        <v>0.57199999999999995</v>
      </c>
      <c r="Q26" s="15">
        <v>0.496</v>
      </c>
      <c r="R26" s="15">
        <v>0.34899999999999998</v>
      </c>
      <c r="S26" s="15">
        <v>0.33400000000000002</v>
      </c>
      <c r="T26" s="15">
        <v>0.33200000000000002</v>
      </c>
      <c r="U26" s="15">
        <v>0.58899999999999997</v>
      </c>
      <c r="V26" s="15">
        <v>0.443</v>
      </c>
      <c r="W26" s="1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2" t="s">
        <v>236</v>
      </c>
    </row>
    <row r="29" spans="1:51" x14ac:dyDescent="0.25">
      <c r="A29" s="3" t="s">
        <v>473</v>
      </c>
      <c r="B29" s="3"/>
    </row>
    <row r="30" spans="1:51" x14ac:dyDescent="0.25">
      <c r="A30" s="5" t="s">
        <v>1</v>
      </c>
      <c r="B30" s="13">
        <f>AVERAGE(B5:W26)</f>
        <v>0.30350216450216455</v>
      </c>
    </row>
    <row r="31" spans="1:51" x14ac:dyDescent="0.25">
      <c r="A31" s="5" t="s">
        <v>0</v>
      </c>
      <c r="B31" s="13">
        <f>_xlfn.STDEV.P(B5:W26)</f>
        <v>0.15184977409077305</v>
      </c>
    </row>
    <row r="32" spans="1:51" x14ac:dyDescent="0.25">
      <c r="A32" s="5" t="s">
        <v>4</v>
      </c>
      <c r="B32" s="13">
        <f>MEDIAN(B5:W26)</f>
        <v>0.308</v>
      </c>
    </row>
    <row r="33" spans="1:25" x14ac:dyDescent="0.25">
      <c r="A33" s="2" t="s">
        <v>239</v>
      </c>
      <c r="B33" s="13">
        <f>_xlfn.PERCENTILE.INC(B5:W26,0.25)</f>
        <v>0.2</v>
      </c>
    </row>
    <row r="34" spans="1:25" x14ac:dyDescent="0.25">
      <c r="A34" s="3" t="s">
        <v>240</v>
      </c>
      <c r="B34" s="15">
        <f>_xlfn.PERCENTILE.INC(B5:W26,0.75)</f>
        <v>0.40700000000000003</v>
      </c>
    </row>
    <row r="35" spans="1:25" x14ac:dyDescent="0.25">
      <c r="B35" s="4"/>
    </row>
    <row r="36" spans="1:25" x14ac:dyDescent="0.25">
      <c r="A36" s="2" t="s">
        <v>237</v>
      </c>
    </row>
    <row r="37" spans="1:25" x14ac:dyDescent="0.25">
      <c r="A37" s="9" t="s">
        <v>571</v>
      </c>
      <c r="B37" s="10" t="s">
        <v>1</v>
      </c>
      <c r="C37" s="10" t="s">
        <v>4</v>
      </c>
      <c r="D37" s="10" t="s">
        <v>0</v>
      </c>
      <c r="E37" s="9" t="s">
        <v>2</v>
      </c>
      <c r="F37" s="9" t="s">
        <v>5</v>
      </c>
      <c r="G37" s="9" t="s">
        <v>238</v>
      </c>
      <c r="H37" s="9" t="s">
        <v>566</v>
      </c>
      <c r="I37" s="9" t="s">
        <v>568</v>
      </c>
      <c r="J37" s="9" t="s">
        <v>565</v>
      </c>
      <c r="Y37" s="2"/>
    </row>
    <row r="38" spans="1:25" x14ac:dyDescent="0.25">
      <c r="A38" s="2">
        <v>1</v>
      </c>
      <c r="B38" s="6">
        <v>5.532</v>
      </c>
      <c r="C38" s="2">
        <v>6</v>
      </c>
      <c r="D38" s="6">
        <v>1.6658331248957681</v>
      </c>
      <c r="E38" s="6">
        <v>-0.95899999999999996</v>
      </c>
      <c r="F38" s="6">
        <v>-4.2000000000000003E-2</v>
      </c>
      <c r="G38" s="2">
        <v>0</v>
      </c>
      <c r="H38" s="2" t="s">
        <v>567</v>
      </c>
      <c r="I38" s="20" t="s">
        <v>569</v>
      </c>
      <c r="J38" s="2" t="s">
        <v>544</v>
      </c>
      <c r="X38"/>
    </row>
    <row r="39" spans="1:25" x14ac:dyDescent="0.25">
      <c r="A39" s="2">
        <v>2</v>
      </c>
      <c r="B39" s="6">
        <v>2.4969999999999999</v>
      </c>
      <c r="C39" s="2">
        <v>2</v>
      </c>
      <c r="D39" s="6">
        <v>1.6437761404765552</v>
      </c>
      <c r="E39" s="6">
        <v>0.83399999999999996</v>
      </c>
      <c r="F39" s="6">
        <v>-0.32100000000000001</v>
      </c>
      <c r="G39" s="2">
        <v>1</v>
      </c>
      <c r="I39" s="20" t="s">
        <v>569</v>
      </c>
      <c r="J39" s="2" t="s">
        <v>545</v>
      </c>
      <c r="X39"/>
    </row>
    <row r="40" spans="1:25" x14ac:dyDescent="0.25">
      <c r="A40" s="2">
        <v>3</v>
      </c>
      <c r="B40" s="6">
        <v>3.09</v>
      </c>
      <c r="C40" s="2">
        <v>3</v>
      </c>
      <c r="D40" s="6">
        <v>1.8187908071023451</v>
      </c>
      <c r="E40" s="6">
        <v>0.34200000000000003</v>
      </c>
      <c r="F40" s="6">
        <v>-0.997</v>
      </c>
      <c r="G40" s="2">
        <v>1</v>
      </c>
      <c r="I40" s="20" t="s">
        <v>569</v>
      </c>
      <c r="J40" s="2" t="s">
        <v>546</v>
      </c>
      <c r="X40"/>
    </row>
    <row r="41" spans="1:25" x14ac:dyDescent="0.25">
      <c r="A41" s="2">
        <v>4</v>
      </c>
      <c r="B41" s="6">
        <v>2.5129999999999999</v>
      </c>
      <c r="C41" s="2">
        <v>1.5</v>
      </c>
      <c r="D41" s="6">
        <v>1.8343936327844141</v>
      </c>
      <c r="E41" s="6">
        <v>0.90500000000000003</v>
      </c>
      <c r="F41" s="6">
        <v>-0.34899999999999998</v>
      </c>
      <c r="G41" s="2">
        <v>0</v>
      </c>
      <c r="I41" s="20" t="s">
        <v>569</v>
      </c>
      <c r="J41" s="2" t="s">
        <v>547</v>
      </c>
      <c r="X41"/>
    </row>
    <row r="42" spans="1:25" x14ac:dyDescent="0.25">
      <c r="A42" s="2">
        <v>5</v>
      </c>
      <c r="B42" s="6">
        <v>3.4620000000000002</v>
      </c>
      <c r="C42" s="2">
        <v>4</v>
      </c>
      <c r="D42" s="6">
        <v>1.9914818603241156</v>
      </c>
      <c r="E42" s="6">
        <v>0.24199999999999999</v>
      </c>
      <c r="F42" s="6">
        <v>-1.1859999999999999</v>
      </c>
      <c r="G42" s="2">
        <v>1</v>
      </c>
      <c r="I42" s="20" t="s">
        <v>569</v>
      </c>
      <c r="J42" s="2" t="s">
        <v>548</v>
      </c>
      <c r="N42" s="7"/>
      <c r="X42"/>
    </row>
    <row r="43" spans="1:25" x14ac:dyDescent="0.25">
      <c r="A43" s="2">
        <v>6</v>
      </c>
      <c r="B43" s="6">
        <v>2.827</v>
      </c>
      <c r="C43" s="2">
        <v>2</v>
      </c>
      <c r="D43" s="6">
        <v>1.9120669444347391</v>
      </c>
      <c r="E43" s="6">
        <v>0.78100000000000003</v>
      </c>
      <c r="F43" s="6">
        <v>-0.58599999999999997</v>
      </c>
      <c r="G43" s="2">
        <v>0</v>
      </c>
      <c r="H43" s="2" t="s">
        <v>567</v>
      </c>
      <c r="I43" s="20" t="s">
        <v>569</v>
      </c>
      <c r="J43" s="2" t="s">
        <v>549</v>
      </c>
      <c r="X43"/>
    </row>
    <row r="44" spans="1:25" x14ac:dyDescent="0.25">
      <c r="A44" s="2">
        <v>7</v>
      </c>
      <c r="B44" s="6">
        <v>4.1029999999999998</v>
      </c>
      <c r="C44" s="2">
        <v>4</v>
      </c>
      <c r="D44" s="6">
        <v>1.9483326204732085</v>
      </c>
      <c r="E44" s="6">
        <v>4.2999999999999997E-2</v>
      </c>
      <c r="F44" s="6">
        <v>-1.107</v>
      </c>
      <c r="G44" s="2">
        <v>1</v>
      </c>
      <c r="H44" s="2" t="s">
        <v>567</v>
      </c>
      <c r="I44" s="20" t="s">
        <v>569</v>
      </c>
      <c r="J44" s="2" t="s">
        <v>550</v>
      </c>
      <c r="X44"/>
    </row>
    <row r="45" spans="1:25" x14ac:dyDescent="0.25">
      <c r="A45" s="2">
        <v>8</v>
      </c>
      <c r="B45" s="6">
        <v>4.0960000000000001</v>
      </c>
      <c r="C45" s="2">
        <v>4</v>
      </c>
      <c r="D45" s="6">
        <v>1.9473058311420937</v>
      </c>
      <c r="E45" s="6">
        <v>-0.125</v>
      </c>
      <c r="F45" s="6">
        <v>-1.089</v>
      </c>
      <c r="G45" s="2">
        <v>0</v>
      </c>
      <c r="I45" s="20" t="s">
        <v>569</v>
      </c>
      <c r="J45" s="2" t="s">
        <v>551</v>
      </c>
      <c r="X45"/>
    </row>
    <row r="46" spans="1:25" x14ac:dyDescent="0.25">
      <c r="A46" s="8">
        <v>9</v>
      </c>
      <c r="B46" s="6">
        <v>4.0640000000000001</v>
      </c>
      <c r="C46" s="2">
        <v>4</v>
      </c>
      <c r="D46" s="6">
        <v>2.1083168642308014</v>
      </c>
      <c r="E46" s="6">
        <v>-8.8999999999999996E-2</v>
      </c>
      <c r="F46" s="6">
        <v>-1.286</v>
      </c>
      <c r="G46" s="2">
        <v>0</v>
      </c>
      <c r="I46" s="20" t="s">
        <v>569</v>
      </c>
      <c r="J46" s="2" t="s">
        <v>552</v>
      </c>
      <c r="X46"/>
    </row>
    <row r="47" spans="1:25" x14ac:dyDescent="0.25">
      <c r="A47" s="8">
        <v>10</v>
      </c>
      <c r="B47" s="6">
        <v>2.6840000000000002</v>
      </c>
      <c r="C47" s="2">
        <v>2</v>
      </c>
      <c r="D47" s="6">
        <v>2.0875823337056674</v>
      </c>
      <c r="E47" s="6">
        <v>0.93400000000000005</v>
      </c>
      <c r="F47" s="6">
        <v>-0.53600000000000003</v>
      </c>
      <c r="G47" s="2">
        <v>1</v>
      </c>
      <c r="I47" s="20" t="s">
        <v>569</v>
      </c>
      <c r="J47" s="2" t="s">
        <v>553</v>
      </c>
      <c r="X47"/>
    </row>
    <row r="48" spans="1:25" x14ac:dyDescent="0.25">
      <c r="A48" s="8">
        <v>11</v>
      </c>
      <c r="B48" s="6">
        <v>3.5190000000000001</v>
      </c>
      <c r="C48" s="2">
        <v>3</v>
      </c>
      <c r="D48" s="6">
        <v>2.2884492565927697</v>
      </c>
      <c r="E48" s="6">
        <v>0.26200000000000001</v>
      </c>
      <c r="F48" s="6">
        <v>-1.4470000000000001</v>
      </c>
      <c r="G48" s="2">
        <v>0</v>
      </c>
      <c r="I48" s="21" t="s">
        <v>570</v>
      </c>
      <c r="J48" s="2" t="s">
        <v>554</v>
      </c>
      <c r="X48"/>
    </row>
    <row r="49" spans="1:24" x14ac:dyDescent="0.25">
      <c r="A49" s="8">
        <v>12</v>
      </c>
      <c r="B49" s="6">
        <v>2.9489999999999998</v>
      </c>
      <c r="C49" s="2">
        <v>2</v>
      </c>
      <c r="D49" s="6">
        <v>2.177383751202346</v>
      </c>
      <c r="E49" s="6">
        <v>0.65400000000000003</v>
      </c>
      <c r="F49" s="6">
        <v>-1.1020000000000001</v>
      </c>
      <c r="G49" s="2">
        <v>0</v>
      </c>
      <c r="I49" s="21" t="s">
        <v>570</v>
      </c>
      <c r="J49" s="2" t="s">
        <v>555</v>
      </c>
      <c r="X49"/>
    </row>
    <row r="50" spans="1:24" x14ac:dyDescent="0.25">
      <c r="A50" s="8">
        <v>13</v>
      </c>
      <c r="B50" s="6">
        <v>3.4039999999999999</v>
      </c>
      <c r="C50" s="2">
        <v>3</v>
      </c>
      <c r="D50" s="6">
        <v>2.2036333633342911</v>
      </c>
      <c r="E50" s="6">
        <v>0.32300000000000001</v>
      </c>
      <c r="F50" s="6">
        <v>-1.387</v>
      </c>
      <c r="G50" s="2">
        <v>0</v>
      </c>
      <c r="I50" s="21" t="s">
        <v>570</v>
      </c>
      <c r="J50" s="2" t="s">
        <v>556</v>
      </c>
      <c r="X50"/>
    </row>
    <row r="51" spans="1:24" x14ac:dyDescent="0.25">
      <c r="A51" s="2">
        <v>14</v>
      </c>
      <c r="B51" s="6">
        <v>2.891</v>
      </c>
      <c r="C51" s="2">
        <v>2</v>
      </c>
      <c r="D51" s="6">
        <v>1.9266551326067674</v>
      </c>
      <c r="E51" s="6">
        <v>0.68200000000000005</v>
      </c>
      <c r="F51" s="6">
        <v>-0.78600000000000003</v>
      </c>
      <c r="G51" s="2">
        <v>0</v>
      </c>
      <c r="H51" s="2" t="s">
        <v>567</v>
      </c>
      <c r="I51" s="21" t="s">
        <v>570</v>
      </c>
      <c r="J51" s="2" t="s">
        <v>557</v>
      </c>
      <c r="X51"/>
    </row>
    <row r="52" spans="1:24" x14ac:dyDescent="0.25">
      <c r="A52" s="2">
        <v>15</v>
      </c>
      <c r="B52" s="6">
        <v>2.1920000000000002</v>
      </c>
      <c r="C52" s="2">
        <v>1</v>
      </c>
      <c r="D52" s="6">
        <v>1.6876018487783189</v>
      </c>
      <c r="E52" s="6">
        <v>1.2490000000000001</v>
      </c>
      <c r="F52" s="6">
        <v>0.38900000000000001</v>
      </c>
      <c r="G52" s="2">
        <v>0</v>
      </c>
      <c r="I52" s="21" t="s">
        <v>570</v>
      </c>
      <c r="J52" s="2" t="s">
        <v>558</v>
      </c>
      <c r="X52"/>
    </row>
    <row r="53" spans="1:24" x14ac:dyDescent="0.25">
      <c r="A53" s="2">
        <v>16</v>
      </c>
      <c r="B53" s="6">
        <v>2.5710000000000002</v>
      </c>
      <c r="C53" s="2">
        <v>2</v>
      </c>
      <c r="D53" s="6">
        <v>1.7835358140502815</v>
      </c>
      <c r="E53" s="6">
        <v>0.871</v>
      </c>
      <c r="F53" s="6">
        <v>-0.48499999999999999</v>
      </c>
      <c r="G53" s="2">
        <v>0</v>
      </c>
      <c r="I53" s="21" t="s">
        <v>570</v>
      </c>
      <c r="J53" s="2" t="s">
        <v>559</v>
      </c>
      <c r="X53"/>
    </row>
    <row r="54" spans="1:24" x14ac:dyDescent="0.25">
      <c r="A54" s="2">
        <v>17</v>
      </c>
      <c r="B54" s="6">
        <v>4.1280000000000001</v>
      </c>
      <c r="C54" s="2">
        <v>5</v>
      </c>
      <c r="D54" s="6">
        <v>2.1977260975835913</v>
      </c>
      <c r="E54" s="6">
        <v>-0.20300000000000001</v>
      </c>
      <c r="F54" s="6">
        <v>-1.37</v>
      </c>
      <c r="G54" s="2">
        <v>0</v>
      </c>
      <c r="I54" s="21" t="s">
        <v>570</v>
      </c>
      <c r="J54" s="2" t="s">
        <v>560</v>
      </c>
      <c r="X54"/>
    </row>
    <row r="55" spans="1:24" x14ac:dyDescent="0.25">
      <c r="A55" s="2">
        <v>18</v>
      </c>
      <c r="B55" s="6">
        <v>2.7949999999999999</v>
      </c>
      <c r="C55" s="2">
        <v>2</v>
      </c>
      <c r="D55" s="6">
        <v>1.5880806024884253</v>
      </c>
      <c r="E55" s="6">
        <v>0.70299999999999996</v>
      </c>
      <c r="F55" s="6">
        <v>-0.375</v>
      </c>
      <c r="G55" s="2">
        <v>0</v>
      </c>
      <c r="H55" s="2" t="s">
        <v>567</v>
      </c>
      <c r="I55" s="21" t="s">
        <v>570</v>
      </c>
      <c r="J55" s="2" t="s">
        <v>561</v>
      </c>
      <c r="X55"/>
    </row>
    <row r="56" spans="1:24" x14ac:dyDescent="0.25">
      <c r="A56" s="8">
        <v>19</v>
      </c>
      <c r="B56" s="6">
        <v>2.6219999999999999</v>
      </c>
      <c r="C56" s="2">
        <v>2</v>
      </c>
      <c r="D56" s="6">
        <v>1.9261360284258222</v>
      </c>
      <c r="E56" s="6">
        <v>1.0069999999999999</v>
      </c>
      <c r="F56" s="6">
        <v>-0.22800000000000001</v>
      </c>
      <c r="G56" s="2">
        <v>0</v>
      </c>
      <c r="I56" s="21" t="s">
        <v>570</v>
      </c>
      <c r="J56" s="2" t="s">
        <v>562</v>
      </c>
      <c r="X56"/>
    </row>
    <row r="57" spans="1:24" x14ac:dyDescent="0.25">
      <c r="A57" s="2">
        <v>20</v>
      </c>
      <c r="B57" s="6">
        <v>2.4289999999999998</v>
      </c>
      <c r="C57" s="2">
        <v>1</v>
      </c>
      <c r="D57" s="6">
        <v>1.9811612756158949</v>
      </c>
      <c r="E57" s="6">
        <v>1.1559999999999999</v>
      </c>
      <c r="F57" s="6">
        <v>-4.3999999999999997E-2</v>
      </c>
      <c r="G57" s="2">
        <v>0</v>
      </c>
      <c r="I57" s="21" t="s">
        <v>570</v>
      </c>
      <c r="J57" s="2" t="s">
        <v>563</v>
      </c>
      <c r="X57"/>
    </row>
    <row r="58" spans="1:24" x14ac:dyDescent="0.25">
      <c r="A58" s="2">
        <v>21</v>
      </c>
      <c r="B58" s="6">
        <v>2.5960000000000001</v>
      </c>
      <c r="C58" s="2">
        <v>1.5</v>
      </c>
      <c r="D58" s="6">
        <v>2.0280532537386686</v>
      </c>
      <c r="E58" s="6">
        <v>1.032</v>
      </c>
      <c r="F58" s="6">
        <v>-0.23200000000000001</v>
      </c>
      <c r="G58" s="2">
        <v>0</v>
      </c>
      <c r="I58" s="21" t="s">
        <v>570</v>
      </c>
      <c r="J58" s="2" t="s">
        <v>564</v>
      </c>
      <c r="X58"/>
    </row>
    <row r="59" spans="1:24" x14ac:dyDescent="0.25">
      <c r="A59" s="3">
        <v>22</v>
      </c>
      <c r="B59" s="11">
        <v>1.885</v>
      </c>
      <c r="C59" s="3">
        <v>1</v>
      </c>
      <c r="D59" s="11">
        <v>1.5971850237214222</v>
      </c>
      <c r="E59" s="11">
        <v>1.6619999999999999</v>
      </c>
      <c r="F59" s="11">
        <v>1.484</v>
      </c>
      <c r="G59" s="3">
        <v>0</v>
      </c>
      <c r="H59" s="3"/>
      <c r="I59" s="22" t="s">
        <v>570</v>
      </c>
      <c r="J59" s="3" t="s">
        <v>543</v>
      </c>
      <c r="X59"/>
    </row>
    <row r="60" spans="1:24" x14ac:dyDescent="0.25">
      <c r="A60" s="2" t="s">
        <v>241</v>
      </c>
      <c r="W60"/>
      <c r="X60"/>
    </row>
    <row r="61" spans="1:24" x14ac:dyDescent="0.25">
      <c r="W61"/>
      <c r="X61"/>
    </row>
    <row r="62" spans="1:24" x14ac:dyDescent="0.25">
      <c r="W62"/>
      <c r="X62"/>
    </row>
    <row r="63" spans="1:24" x14ac:dyDescent="0.25">
      <c r="D63" s="5" t="s">
        <v>1</v>
      </c>
      <c r="E63" s="6">
        <f>AVERAGE(E38:E59)</f>
        <v>0.5593636363636364</v>
      </c>
      <c r="F63" s="6">
        <f>AVERAGE(F38:F59)</f>
        <v>-0.59463636363636352</v>
      </c>
      <c r="W63"/>
      <c r="X63"/>
    </row>
    <row r="64" spans="1:24" x14ac:dyDescent="0.25">
      <c r="D64" s="5" t="s">
        <v>4</v>
      </c>
      <c r="E64" s="6">
        <f>MEDIAN(E38:E59)</f>
        <v>0.6925</v>
      </c>
      <c r="F64" s="6">
        <f>MEDIAN(F38:F59)</f>
        <v>-0.56099999999999994</v>
      </c>
      <c r="W64"/>
      <c r="X64"/>
    </row>
    <row r="65" spans="4:24" x14ac:dyDescent="0.25">
      <c r="D65" s="5" t="s">
        <v>0</v>
      </c>
      <c r="E65" s="6">
        <f>_xlfn.STDEV.P(E38:E59)</f>
        <v>0.57727806010421512</v>
      </c>
      <c r="F65" s="6">
        <f>_xlfn.STDEV.P(F38:F59)</f>
        <v>0.67782691176586496</v>
      </c>
      <c r="W65"/>
      <c r="X65"/>
    </row>
    <row r="66" spans="4:24" x14ac:dyDescent="0.25">
      <c r="D66" s="2" t="s">
        <v>243</v>
      </c>
      <c r="E66" s="6">
        <f>_xlfn.PERCENTILE.INC(E38:E59,0.25)</f>
        <v>0.247</v>
      </c>
      <c r="F66" s="6">
        <f>_xlfn.PERCENTILE.INC(F38:F59,0.25)</f>
        <v>-1.10575</v>
      </c>
      <c r="W66"/>
      <c r="X66"/>
    </row>
    <row r="67" spans="4:24" x14ac:dyDescent="0.25">
      <c r="D67" s="2" t="s">
        <v>244</v>
      </c>
      <c r="E67" s="6">
        <f>_xlfn.PERCENTILE.INC(E38:E59,0.75)</f>
        <v>0.92675000000000007</v>
      </c>
      <c r="F67" s="6">
        <f>_xlfn.PERCENTILE.INC(F38:F59,0.75)</f>
        <v>-0.25424999999999998</v>
      </c>
      <c r="W67"/>
      <c r="X67"/>
    </row>
    <row r="68" spans="4:24" x14ac:dyDescent="0.25">
      <c r="D68" s="2" t="s">
        <v>3</v>
      </c>
      <c r="E68" s="6">
        <f>MIN(E38:E59)</f>
        <v>-0.95899999999999996</v>
      </c>
      <c r="F68" s="6">
        <f>MIN(F38:F59)</f>
        <v>-1.4470000000000001</v>
      </c>
      <c r="W68"/>
      <c r="X68"/>
    </row>
    <row r="69" spans="4:24" x14ac:dyDescent="0.25">
      <c r="D69" s="2" t="s">
        <v>242</v>
      </c>
      <c r="E69" s="6">
        <f>MAX(E38:E59)</f>
        <v>1.6619999999999999</v>
      </c>
      <c r="F69" s="6">
        <f>MAX(F38:F59)</f>
        <v>1.484</v>
      </c>
      <c r="W69"/>
      <c r="X69"/>
    </row>
    <row r="70" spans="4:24" x14ac:dyDescent="0.25">
      <c r="W70"/>
      <c r="X70"/>
    </row>
    <row r="71" spans="4:24" x14ac:dyDescent="0.25">
      <c r="W71"/>
      <c r="X71"/>
    </row>
    <row r="72" spans="4:24" x14ac:dyDescent="0.25">
      <c r="W72"/>
      <c r="X72"/>
    </row>
    <row r="73" spans="4:24" x14ac:dyDescent="0.25">
      <c r="W73"/>
      <c r="X73"/>
    </row>
    <row r="74" spans="4:24" x14ac:dyDescent="0.25">
      <c r="W74"/>
      <c r="X74"/>
    </row>
    <row r="75" spans="4:24" x14ac:dyDescent="0.25">
      <c r="W75"/>
      <c r="X75"/>
    </row>
    <row r="76" spans="4:24" x14ac:dyDescent="0.25">
      <c r="W76"/>
      <c r="X76"/>
    </row>
    <row r="77" spans="4:24" x14ac:dyDescent="0.25">
      <c r="W77"/>
      <c r="X77"/>
    </row>
    <row r="78" spans="4:24" x14ac:dyDescent="0.25">
      <c r="W78"/>
      <c r="X78"/>
    </row>
    <row r="79" spans="4:24" x14ac:dyDescent="0.25">
      <c r="W79"/>
      <c r="X79"/>
    </row>
    <row r="80" spans="4:24" x14ac:dyDescent="0.25">
      <c r="W80"/>
      <c r="X80"/>
    </row>
    <row r="81" spans="23:24" x14ac:dyDescent="0.25">
      <c r="W81"/>
      <c r="X81"/>
    </row>
    <row r="82" spans="23:24" x14ac:dyDescent="0.25">
      <c r="W82"/>
      <c r="X82"/>
    </row>
    <row r="83" spans="23:24" x14ac:dyDescent="0.25">
      <c r="W83"/>
      <c r="X83"/>
    </row>
    <row r="84" spans="23:24" x14ac:dyDescent="0.25">
      <c r="W84"/>
      <c r="X84"/>
    </row>
    <row r="85" spans="23:24" x14ac:dyDescent="0.25">
      <c r="W85"/>
      <c r="X85"/>
    </row>
    <row r="86" spans="23:24" x14ac:dyDescent="0.25">
      <c r="W86"/>
      <c r="X86"/>
    </row>
    <row r="87" spans="23:24" x14ac:dyDescent="0.25">
      <c r="W87"/>
      <c r="X87"/>
    </row>
    <row r="88" spans="23:24" x14ac:dyDescent="0.25">
      <c r="W88"/>
      <c r="X88"/>
    </row>
    <row r="89" spans="23:24" x14ac:dyDescent="0.25">
      <c r="W89"/>
      <c r="X89"/>
    </row>
    <row r="90" spans="23:24" x14ac:dyDescent="0.25">
      <c r="W90"/>
      <c r="X90"/>
    </row>
    <row r="91" spans="23:24" x14ac:dyDescent="0.25">
      <c r="W91"/>
      <c r="X91"/>
    </row>
    <row r="92" spans="23:24" x14ac:dyDescent="0.25">
      <c r="W92"/>
      <c r="X92"/>
    </row>
    <row r="93" spans="23:24" x14ac:dyDescent="0.25">
      <c r="W93"/>
      <c r="X93"/>
    </row>
    <row r="94" spans="23:24" x14ac:dyDescent="0.25">
      <c r="W94"/>
      <c r="X94"/>
    </row>
    <row r="95" spans="23:24" x14ac:dyDescent="0.25">
      <c r="W95"/>
      <c r="X95"/>
    </row>
    <row r="96" spans="23:24" x14ac:dyDescent="0.25">
      <c r="W96"/>
      <c r="X96"/>
    </row>
    <row r="97" spans="23:24" x14ac:dyDescent="0.25">
      <c r="W97"/>
      <c r="X97"/>
    </row>
    <row r="98" spans="23:24" x14ac:dyDescent="0.25">
      <c r="W98"/>
      <c r="X98"/>
    </row>
    <row r="99" spans="23:24" x14ac:dyDescent="0.25">
      <c r="W99"/>
      <c r="X99"/>
    </row>
    <row r="100" spans="23:24" x14ac:dyDescent="0.25">
      <c r="W100"/>
      <c r="X100"/>
    </row>
    <row r="101" spans="23:24" x14ac:dyDescent="0.25">
      <c r="W101"/>
      <c r="X101"/>
    </row>
    <row r="102" spans="23:24" x14ac:dyDescent="0.25">
      <c r="W102"/>
      <c r="X102"/>
    </row>
    <row r="103" spans="23:24" x14ac:dyDescent="0.25">
      <c r="W103"/>
      <c r="X103"/>
    </row>
    <row r="104" spans="23:24" x14ac:dyDescent="0.25">
      <c r="W104"/>
      <c r="X104"/>
    </row>
    <row r="105" spans="23:24" x14ac:dyDescent="0.25">
      <c r="W105"/>
      <c r="X105"/>
    </row>
    <row r="106" spans="23:24" x14ac:dyDescent="0.25">
      <c r="W106"/>
      <c r="X106"/>
    </row>
    <row r="107" spans="23:24" x14ac:dyDescent="0.25">
      <c r="W107"/>
      <c r="X107"/>
    </row>
    <row r="108" spans="23:24" x14ac:dyDescent="0.25">
      <c r="W108"/>
      <c r="X108"/>
    </row>
    <row r="109" spans="23:24" x14ac:dyDescent="0.25">
      <c r="W109"/>
      <c r="X109"/>
    </row>
    <row r="110" spans="23:24" x14ac:dyDescent="0.25">
      <c r="W110"/>
      <c r="X110"/>
    </row>
    <row r="111" spans="23:24" x14ac:dyDescent="0.25">
      <c r="W111"/>
      <c r="X111"/>
    </row>
    <row r="112" spans="23:24" x14ac:dyDescent="0.25">
      <c r="W112"/>
      <c r="X112"/>
    </row>
    <row r="113" spans="23:24" x14ac:dyDescent="0.25">
      <c r="W113"/>
      <c r="X113"/>
    </row>
    <row r="114" spans="23:24" x14ac:dyDescent="0.25">
      <c r="W114"/>
      <c r="X114"/>
    </row>
    <row r="115" spans="23:24" x14ac:dyDescent="0.25">
      <c r="W115"/>
      <c r="X115"/>
    </row>
    <row r="116" spans="23:24" x14ac:dyDescent="0.25">
      <c r="W116"/>
      <c r="X116"/>
    </row>
    <row r="117" spans="23:24" x14ac:dyDescent="0.25">
      <c r="W117"/>
      <c r="X117"/>
    </row>
    <row r="118" spans="23:24" x14ac:dyDescent="0.25">
      <c r="W118"/>
      <c r="X118"/>
    </row>
    <row r="119" spans="23:24" x14ac:dyDescent="0.25">
      <c r="W119"/>
      <c r="X119"/>
    </row>
    <row r="120" spans="23:24" x14ac:dyDescent="0.25">
      <c r="W120"/>
      <c r="X120"/>
    </row>
    <row r="121" spans="23:24" x14ac:dyDescent="0.25">
      <c r="W121"/>
      <c r="X121"/>
    </row>
    <row r="122" spans="23:24" x14ac:dyDescent="0.25">
      <c r="W122"/>
      <c r="X122"/>
    </row>
    <row r="123" spans="23:24" x14ac:dyDescent="0.25">
      <c r="W123"/>
      <c r="X123"/>
    </row>
    <row r="124" spans="23:24" x14ac:dyDescent="0.25">
      <c r="W124"/>
      <c r="X124"/>
    </row>
    <row r="125" spans="23:24" x14ac:dyDescent="0.25">
      <c r="W125"/>
      <c r="X125"/>
    </row>
    <row r="126" spans="23:24" x14ac:dyDescent="0.25">
      <c r="W126"/>
      <c r="X126"/>
    </row>
    <row r="127" spans="23:24" x14ac:dyDescent="0.25">
      <c r="W127"/>
      <c r="X127"/>
    </row>
    <row r="128" spans="23:24" x14ac:dyDescent="0.25">
      <c r="W128"/>
      <c r="X128"/>
    </row>
    <row r="129" spans="23:24" x14ac:dyDescent="0.25">
      <c r="W129"/>
      <c r="X129"/>
    </row>
    <row r="130" spans="23:24" x14ac:dyDescent="0.25">
      <c r="W130"/>
      <c r="X130"/>
    </row>
    <row r="131" spans="23:24" x14ac:dyDescent="0.25">
      <c r="W131"/>
      <c r="X131"/>
    </row>
    <row r="132" spans="23:24" x14ac:dyDescent="0.25">
      <c r="W132"/>
      <c r="X132"/>
    </row>
    <row r="133" spans="23:24" x14ac:dyDescent="0.25">
      <c r="W133"/>
      <c r="X133"/>
    </row>
    <row r="134" spans="23:24" x14ac:dyDescent="0.25">
      <c r="W134"/>
      <c r="X134"/>
    </row>
    <row r="135" spans="23:24" x14ac:dyDescent="0.25">
      <c r="W135"/>
      <c r="X135"/>
    </row>
    <row r="136" spans="23:24" x14ac:dyDescent="0.25">
      <c r="W136"/>
      <c r="X136"/>
    </row>
    <row r="137" spans="23:24" x14ac:dyDescent="0.25">
      <c r="W137"/>
      <c r="X137"/>
    </row>
    <row r="138" spans="23:24" x14ac:dyDescent="0.25">
      <c r="W138"/>
      <c r="X138"/>
    </row>
    <row r="139" spans="23:24" x14ac:dyDescent="0.25">
      <c r="W139"/>
      <c r="X139"/>
    </row>
    <row r="140" spans="23:24" x14ac:dyDescent="0.25">
      <c r="W140"/>
      <c r="X140"/>
    </row>
    <row r="141" spans="23:24" x14ac:dyDescent="0.25">
      <c r="W141"/>
      <c r="X141"/>
    </row>
    <row r="142" spans="23:24" x14ac:dyDescent="0.25">
      <c r="W142"/>
      <c r="X142"/>
    </row>
    <row r="143" spans="23:24" x14ac:dyDescent="0.25">
      <c r="W143"/>
      <c r="X143"/>
    </row>
    <row r="144" spans="23:24" x14ac:dyDescent="0.25">
      <c r="W144"/>
      <c r="X144"/>
    </row>
    <row r="145" spans="23:24" x14ac:dyDescent="0.25">
      <c r="W145"/>
      <c r="X145"/>
    </row>
    <row r="146" spans="23:24" x14ac:dyDescent="0.25">
      <c r="W146"/>
      <c r="X146"/>
    </row>
    <row r="147" spans="23:24" x14ac:dyDescent="0.25">
      <c r="W147"/>
      <c r="X147"/>
    </row>
    <row r="148" spans="23:24" x14ac:dyDescent="0.25">
      <c r="W148"/>
      <c r="X148"/>
    </row>
    <row r="149" spans="23:24" x14ac:dyDescent="0.25">
      <c r="W149"/>
      <c r="X149"/>
    </row>
  </sheetData>
  <conditionalFormatting sqref="B25:AY26 B23:T24 W24:AY24 W5:AE23 B21:R22 B19:P20 B17:N18 B15:L16 B13:J14 B11:H12 B9:F10 B7:D8 B5:B6">
    <cfRule type="colorScale" priority="2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E38:F59">
    <cfRule type="colorScale" priority="26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B38:B59">
    <cfRule type="colorScale" priority="25">
      <colorScale>
        <cfvo type="min"/>
        <cfvo type="max"/>
        <color rgb="FFFFEF9C"/>
        <color rgb="FF63BE7B"/>
      </colorScale>
    </cfRule>
  </conditionalFormatting>
  <conditionalFormatting sqref="C38:C59">
    <cfRule type="colorScale" priority="24">
      <colorScale>
        <cfvo type="min"/>
        <cfvo type="max"/>
        <color rgb="FFFFEF9C"/>
        <color rgb="FF63BE7B"/>
      </colorScale>
    </cfRule>
  </conditionalFormatting>
  <conditionalFormatting sqref="D38:D59">
    <cfRule type="colorScale" priority="23">
      <colorScale>
        <cfvo type="min"/>
        <cfvo type="max"/>
        <color rgb="FFFFEF9C"/>
        <color rgb="FF63BE7B"/>
      </colorScale>
    </cfRule>
  </conditionalFormatting>
  <conditionalFormatting sqref="U5:V24">
    <cfRule type="colorScale" priority="2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S5:T22">
    <cfRule type="colorScale" priority="19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Q5:R20">
    <cfRule type="colorScale" priority="1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5:P18">
    <cfRule type="colorScale" priority="1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M5:N16">
    <cfRule type="colorScale" priority="1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5:L14">
    <cfRule type="colorScale" priority="1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I5:J12">
    <cfRule type="colorScale" priority="9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G5:H10">
    <cfRule type="colorScale" priority="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E5:F8">
    <cfRule type="colorScale" priority="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C5:D6">
    <cfRule type="colorScale" priority="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B30:B34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AEE7848-1849-214E-A68F-370DE84AF1FB}">
            <xm:f>NOT(ISERROR(SEARCH("-",W5)))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W5:W25</xm:sqref>
        </x14:conditionalFormatting>
        <x14:conditionalFormatting xmlns:xm="http://schemas.microsoft.com/office/excel/2006/main">
          <x14:cfRule type="containsText" priority="20" operator="containsText" id="{C585F13D-CA72-3340-BD28-84EC6F4E299A}">
            <xm:f>NOT(ISERROR(SEARCH("-",U5)))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U5:V24</xm:sqref>
        </x14:conditionalFormatting>
        <x14:conditionalFormatting xmlns:xm="http://schemas.microsoft.com/office/excel/2006/main">
          <x14:cfRule type="containsText" priority="18" operator="containsText" id="{D1844158-8EFB-3543-8B1E-B7EB60B70DF5}">
            <xm:f>NOT(ISERROR(SEARCH("-",S5)))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S5:T22</xm:sqref>
        </x14:conditionalFormatting>
        <x14:conditionalFormatting xmlns:xm="http://schemas.microsoft.com/office/excel/2006/main">
          <x14:cfRule type="containsText" priority="16" operator="containsText" id="{FFBA1330-3169-9043-BC44-66C94799304A}">
            <xm:f>NOT(ISERROR(SEARCH("-",Q5)))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Q5:R20</xm:sqref>
        </x14:conditionalFormatting>
        <x14:conditionalFormatting xmlns:xm="http://schemas.microsoft.com/office/excel/2006/main">
          <x14:cfRule type="containsText" priority="14" operator="containsText" id="{0829479B-E9BC-5344-980A-12AE6C2A6FE0}">
            <xm:f>NOT(ISERROR(SEARCH("-",O5)))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O5:P18</xm:sqref>
        </x14:conditionalFormatting>
        <x14:conditionalFormatting xmlns:xm="http://schemas.microsoft.com/office/excel/2006/main">
          <x14:cfRule type="containsText" priority="12" operator="containsText" id="{5EE6C2F2-D140-0849-919E-D7051CFD640F}">
            <xm:f>NOT(ISERROR(SEARCH("-",M5)))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M5:N16</xm:sqref>
        </x14:conditionalFormatting>
        <x14:conditionalFormatting xmlns:xm="http://schemas.microsoft.com/office/excel/2006/main">
          <x14:cfRule type="containsText" priority="10" operator="containsText" id="{7B9E665F-DDD0-8A4B-ACD1-AA2B35E3C003}">
            <xm:f>NOT(ISERROR(SEARCH("-",K5)))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K5:L14</xm:sqref>
        </x14:conditionalFormatting>
        <x14:conditionalFormatting xmlns:xm="http://schemas.microsoft.com/office/excel/2006/main">
          <x14:cfRule type="containsText" priority="8" operator="containsText" id="{DC8F0D91-AD06-B849-8F09-D741B518234E}">
            <xm:f>NOT(ISERROR(SEARCH("-",I5)))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I5:J12</xm:sqref>
        </x14:conditionalFormatting>
        <x14:conditionalFormatting xmlns:xm="http://schemas.microsoft.com/office/excel/2006/main">
          <x14:cfRule type="containsText" priority="6" operator="containsText" id="{FAACA1B5-0840-C24E-8E48-2921F645513A}">
            <xm:f>NOT(ISERROR(SEARCH("-",G5)))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G5:H10</xm:sqref>
        </x14:conditionalFormatting>
        <x14:conditionalFormatting xmlns:xm="http://schemas.microsoft.com/office/excel/2006/main">
          <x14:cfRule type="containsText" priority="4" operator="containsText" id="{1B3E373B-9E57-5E4D-8551-824D8173D71C}">
            <xm:f>NOT(ISERROR(SEARCH("-",E5)))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E5:F8</xm:sqref>
        </x14:conditionalFormatting>
        <x14:conditionalFormatting xmlns:xm="http://schemas.microsoft.com/office/excel/2006/main">
          <x14:cfRule type="containsText" priority="2" operator="containsText" id="{BD16F2A7-698C-0C4D-AE8C-42C1649834ED}">
            <xm:f>NOT(ISERROR(SEARCH("-",C5)))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C5:D6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zoomScale="75" zoomScaleNormal="75" zoomScalePageLayoutView="110" workbookViewId="0">
      <selection activeCell="F1" sqref="F1"/>
    </sheetView>
  </sheetViews>
  <sheetFormatPr defaultColWidth="11" defaultRowHeight="15.75" x14ac:dyDescent="0.25"/>
  <cols>
    <col min="6" max="6" width="77.625" customWidth="1"/>
  </cols>
  <sheetData>
    <row r="1" spans="1:24" ht="87" customHeight="1" x14ac:dyDescent="0.25">
      <c r="F1" s="31" t="s">
        <v>575</v>
      </c>
    </row>
    <row r="3" spans="1:24" x14ac:dyDescent="0.25">
      <c r="A3" s="2" t="s">
        <v>235</v>
      </c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23">
        <v>9</v>
      </c>
      <c r="K4" s="23">
        <v>10</v>
      </c>
      <c r="L4" s="23">
        <v>11</v>
      </c>
      <c r="M4" s="23">
        <v>12</v>
      </c>
      <c r="N4" s="23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23">
        <v>19</v>
      </c>
      <c r="U4" s="9">
        <v>20</v>
      </c>
      <c r="V4" s="9">
        <v>21</v>
      </c>
      <c r="W4" s="9">
        <v>22</v>
      </c>
    </row>
    <row r="5" spans="1:24" x14ac:dyDescent="0.25">
      <c r="A5" s="2">
        <v>1</v>
      </c>
      <c r="B5" s="13"/>
      <c r="C5" s="14" t="s">
        <v>245</v>
      </c>
      <c r="D5" s="14" t="s">
        <v>246</v>
      </c>
      <c r="E5" s="14" t="s">
        <v>247</v>
      </c>
      <c r="F5" s="14" t="s">
        <v>248</v>
      </c>
      <c r="G5" s="14" t="s">
        <v>249</v>
      </c>
      <c r="H5" s="14" t="s">
        <v>250</v>
      </c>
      <c r="I5" s="14" t="s">
        <v>251</v>
      </c>
      <c r="J5" s="14" t="s">
        <v>252</v>
      </c>
      <c r="K5" s="14" t="s">
        <v>253</v>
      </c>
      <c r="L5" s="14" t="s">
        <v>119</v>
      </c>
      <c r="M5" s="14" t="s">
        <v>254</v>
      </c>
      <c r="N5" s="14" t="s">
        <v>255</v>
      </c>
      <c r="O5" s="14" t="s">
        <v>256</v>
      </c>
      <c r="P5" s="14" t="s">
        <v>257</v>
      </c>
      <c r="Q5" s="14" t="s">
        <v>258</v>
      </c>
      <c r="R5" s="14" t="s">
        <v>259</v>
      </c>
      <c r="S5" s="14" t="s">
        <v>260</v>
      </c>
      <c r="T5" s="14" t="s">
        <v>261</v>
      </c>
      <c r="U5" s="14" t="s">
        <v>262</v>
      </c>
      <c r="V5" s="14" t="s">
        <v>263</v>
      </c>
      <c r="W5" s="14" t="s">
        <v>264</v>
      </c>
    </row>
    <row r="6" spans="1:24" x14ac:dyDescent="0.25">
      <c r="A6" s="2">
        <v>2</v>
      </c>
      <c r="B6" s="13">
        <v>-6.8000000000000005E-2</v>
      </c>
      <c r="C6" s="14"/>
      <c r="D6" s="14" t="s">
        <v>265</v>
      </c>
      <c r="E6" s="14" t="s">
        <v>266</v>
      </c>
      <c r="F6" s="14" t="s">
        <v>267</v>
      </c>
      <c r="G6" s="14" t="s">
        <v>268</v>
      </c>
      <c r="H6" s="14" t="s">
        <v>269</v>
      </c>
      <c r="I6" s="14" t="s">
        <v>270</v>
      </c>
      <c r="J6" s="14" t="s">
        <v>271</v>
      </c>
      <c r="K6" s="14" t="s">
        <v>272</v>
      </c>
      <c r="L6" s="14" t="s">
        <v>273</v>
      </c>
      <c r="M6" s="14" t="s">
        <v>274</v>
      </c>
      <c r="N6" s="14" t="s">
        <v>275</v>
      </c>
      <c r="O6" s="14" t="s">
        <v>276</v>
      </c>
      <c r="P6" s="14" t="s">
        <v>277</v>
      </c>
      <c r="Q6" s="14" t="s">
        <v>278</v>
      </c>
      <c r="R6" s="14" t="s">
        <v>279</v>
      </c>
      <c r="S6" s="14" t="s">
        <v>280</v>
      </c>
      <c r="T6" s="14" t="s">
        <v>281</v>
      </c>
      <c r="U6" s="14" t="s">
        <v>282</v>
      </c>
      <c r="V6" s="14" t="s">
        <v>283</v>
      </c>
      <c r="W6" s="14" t="s">
        <v>284</v>
      </c>
    </row>
    <row r="7" spans="1:24" x14ac:dyDescent="0.25">
      <c r="A7" s="2">
        <v>3</v>
      </c>
      <c r="B7" s="13">
        <v>-4.2999999999999997E-2</v>
      </c>
      <c r="C7" s="13">
        <v>0.43099999999999999</v>
      </c>
      <c r="D7" s="13"/>
      <c r="E7" s="14" t="s">
        <v>285</v>
      </c>
      <c r="F7" s="14" t="s">
        <v>286</v>
      </c>
      <c r="G7" s="14" t="s">
        <v>287</v>
      </c>
      <c r="H7" s="14" t="s">
        <v>288</v>
      </c>
      <c r="I7" s="14" t="s">
        <v>289</v>
      </c>
      <c r="J7" s="14" t="s">
        <v>290</v>
      </c>
      <c r="K7" s="14" t="s">
        <v>291</v>
      </c>
      <c r="L7" s="14" t="s">
        <v>292</v>
      </c>
      <c r="M7" s="14" t="s">
        <v>293</v>
      </c>
      <c r="N7" s="14" t="s">
        <v>294</v>
      </c>
      <c r="O7" s="14" t="s">
        <v>295</v>
      </c>
      <c r="P7" s="14" t="s">
        <v>296</v>
      </c>
      <c r="Q7" s="14" t="s">
        <v>297</v>
      </c>
      <c r="R7" s="14" t="s">
        <v>298</v>
      </c>
      <c r="S7" s="14" t="s">
        <v>299</v>
      </c>
      <c r="T7" s="14" t="s">
        <v>300</v>
      </c>
      <c r="U7" s="14" t="s">
        <v>301</v>
      </c>
      <c r="V7" s="14" t="s">
        <v>302</v>
      </c>
      <c r="W7" s="14" t="s">
        <v>303</v>
      </c>
    </row>
    <row r="8" spans="1:24" x14ac:dyDescent="0.25">
      <c r="A8" s="2">
        <v>4</v>
      </c>
      <c r="B8" s="13">
        <v>-8.4000000000000005E-2</v>
      </c>
      <c r="C8" s="13">
        <v>0.46100000000000002</v>
      </c>
      <c r="D8" s="13">
        <v>0.32400000000000001</v>
      </c>
      <c r="E8" s="14"/>
      <c r="F8" s="14" t="s">
        <v>304</v>
      </c>
      <c r="G8" s="14" t="s">
        <v>305</v>
      </c>
      <c r="H8" s="14" t="s">
        <v>306</v>
      </c>
      <c r="I8" s="14" t="s">
        <v>307</v>
      </c>
      <c r="J8" s="14" t="s">
        <v>308</v>
      </c>
      <c r="K8" s="14" t="s">
        <v>309</v>
      </c>
      <c r="L8" s="14" t="s">
        <v>310</v>
      </c>
      <c r="M8" s="14" t="s">
        <v>311</v>
      </c>
      <c r="N8" s="14" t="s">
        <v>312</v>
      </c>
      <c r="O8" s="14" t="s">
        <v>313</v>
      </c>
      <c r="P8" s="14" t="s">
        <v>314</v>
      </c>
      <c r="Q8" s="14" t="s">
        <v>315</v>
      </c>
      <c r="R8" s="14" t="s">
        <v>316</v>
      </c>
      <c r="S8" s="14" t="s">
        <v>317</v>
      </c>
      <c r="T8" s="14" t="s">
        <v>318</v>
      </c>
      <c r="U8" s="14" t="s">
        <v>319</v>
      </c>
      <c r="V8" s="14" t="s">
        <v>320</v>
      </c>
      <c r="W8" s="14" t="s">
        <v>321</v>
      </c>
    </row>
    <row r="9" spans="1:24" x14ac:dyDescent="0.25">
      <c r="A9" s="2">
        <v>5</v>
      </c>
      <c r="B9" s="13">
        <v>-0.14399999999999999</v>
      </c>
      <c r="C9" s="13">
        <v>0.29199999999999998</v>
      </c>
      <c r="D9" s="13">
        <v>0.48499999999999999</v>
      </c>
      <c r="E9" s="13">
        <v>0.41599999999999998</v>
      </c>
      <c r="F9" s="13"/>
      <c r="G9" s="14" t="s">
        <v>322</v>
      </c>
      <c r="H9" s="14" t="s">
        <v>323</v>
      </c>
      <c r="I9" s="14" t="s">
        <v>324</v>
      </c>
      <c r="J9" s="14" t="s">
        <v>325</v>
      </c>
      <c r="K9" s="14" t="s">
        <v>326</v>
      </c>
      <c r="L9" s="14" t="s">
        <v>327</v>
      </c>
      <c r="M9" s="14" t="s">
        <v>328</v>
      </c>
      <c r="N9" s="14" t="s">
        <v>329</v>
      </c>
      <c r="O9" s="14" t="s">
        <v>330</v>
      </c>
      <c r="P9" s="14" t="s">
        <v>331</v>
      </c>
      <c r="Q9" s="14" t="s">
        <v>332</v>
      </c>
      <c r="R9" s="14" t="s">
        <v>333</v>
      </c>
      <c r="S9" s="14" t="s">
        <v>334</v>
      </c>
      <c r="T9" s="14" t="s">
        <v>335</v>
      </c>
      <c r="U9" s="14" t="s">
        <v>336</v>
      </c>
      <c r="V9" s="14" t="s">
        <v>337</v>
      </c>
      <c r="W9" s="14" t="s">
        <v>338</v>
      </c>
    </row>
    <row r="10" spans="1:24" x14ac:dyDescent="0.25">
      <c r="A10" s="2">
        <v>6</v>
      </c>
      <c r="B10" s="13">
        <v>0.11899999999999999</v>
      </c>
      <c r="C10" s="13">
        <v>0.111</v>
      </c>
      <c r="D10" s="13">
        <v>9.5000000000000001E-2</v>
      </c>
      <c r="E10" s="13">
        <v>0.308</v>
      </c>
      <c r="F10" s="13">
        <v>-2.1000000000000001E-2</v>
      </c>
      <c r="G10" s="14"/>
      <c r="H10" s="14" t="s">
        <v>339</v>
      </c>
      <c r="I10" s="14" t="s">
        <v>340</v>
      </c>
      <c r="J10" s="14" t="s">
        <v>341</v>
      </c>
      <c r="K10" s="14" t="s">
        <v>342</v>
      </c>
      <c r="L10" s="14" t="s">
        <v>343</v>
      </c>
      <c r="M10" s="14" t="s">
        <v>344</v>
      </c>
      <c r="N10" s="14" t="s">
        <v>345</v>
      </c>
      <c r="O10" s="14" t="s">
        <v>346</v>
      </c>
      <c r="P10" s="14" t="s">
        <v>347</v>
      </c>
      <c r="Q10" s="14" t="s">
        <v>348</v>
      </c>
      <c r="R10" s="14" t="s">
        <v>349</v>
      </c>
      <c r="S10" s="14" t="s">
        <v>350</v>
      </c>
      <c r="T10" s="14" t="s">
        <v>351</v>
      </c>
      <c r="U10" s="14" t="s">
        <v>352</v>
      </c>
      <c r="V10" s="14" t="s">
        <v>353</v>
      </c>
      <c r="W10" s="14" t="s">
        <v>354</v>
      </c>
    </row>
    <row r="11" spans="1:24" x14ac:dyDescent="0.25">
      <c r="A11" s="2">
        <v>7</v>
      </c>
      <c r="B11" s="13">
        <v>0.22800000000000001</v>
      </c>
      <c r="C11" s="13">
        <v>-5.8000000000000003E-2</v>
      </c>
      <c r="D11" s="13">
        <v>-0.08</v>
      </c>
      <c r="E11" s="13">
        <v>3.3000000000000002E-2</v>
      </c>
      <c r="F11" s="13">
        <v>-0.20599999999999999</v>
      </c>
      <c r="G11" s="13">
        <v>0.375</v>
      </c>
      <c r="H11" s="13"/>
      <c r="I11" s="14" t="s">
        <v>355</v>
      </c>
      <c r="J11" s="14" t="s">
        <v>356</v>
      </c>
      <c r="K11" s="14" t="s">
        <v>357</v>
      </c>
      <c r="L11" s="14" t="s">
        <v>358</v>
      </c>
      <c r="M11" s="14" t="s">
        <v>359</v>
      </c>
      <c r="N11" s="14" t="s">
        <v>360</v>
      </c>
      <c r="O11" s="14" t="s">
        <v>361</v>
      </c>
      <c r="P11" s="14" t="s">
        <v>362</v>
      </c>
      <c r="Q11" s="14" t="s">
        <v>363</v>
      </c>
      <c r="R11" s="14" t="s">
        <v>364</v>
      </c>
      <c r="S11" s="14" t="s">
        <v>365</v>
      </c>
      <c r="T11" s="14" t="s">
        <v>366</v>
      </c>
      <c r="U11" s="14" t="s">
        <v>367</v>
      </c>
      <c r="V11" s="14" t="s">
        <v>368</v>
      </c>
      <c r="W11" s="14" t="s">
        <v>369</v>
      </c>
    </row>
    <row r="12" spans="1:24" x14ac:dyDescent="0.25">
      <c r="A12" s="2">
        <v>8</v>
      </c>
      <c r="B12" s="13">
        <v>-0.08</v>
      </c>
      <c r="C12" s="13">
        <v>0.31900000000000001</v>
      </c>
      <c r="D12" s="13">
        <v>0.22900000000000001</v>
      </c>
      <c r="E12" s="13">
        <v>0.16800000000000001</v>
      </c>
      <c r="F12" s="13">
        <v>0.16600000000000001</v>
      </c>
      <c r="G12" s="13">
        <v>1.2999999999999999E-2</v>
      </c>
      <c r="H12" s="13">
        <v>-0.13600000000000001</v>
      </c>
      <c r="I12" s="14"/>
      <c r="J12" s="14" t="s">
        <v>370</v>
      </c>
      <c r="K12" s="14" t="s">
        <v>371</v>
      </c>
      <c r="L12" s="14" t="s">
        <v>372</v>
      </c>
      <c r="M12" s="14" t="s">
        <v>373</v>
      </c>
      <c r="N12" s="14" t="s">
        <v>374</v>
      </c>
      <c r="O12" s="14" t="s">
        <v>375</v>
      </c>
      <c r="P12" s="14" t="s">
        <v>376</v>
      </c>
      <c r="Q12" s="14" t="s">
        <v>377</v>
      </c>
      <c r="R12" s="14" t="s">
        <v>378</v>
      </c>
      <c r="S12" s="14" t="s">
        <v>379</v>
      </c>
      <c r="T12" s="14" t="s">
        <v>380</v>
      </c>
      <c r="U12" s="14" t="s">
        <v>381</v>
      </c>
      <c r="V12" s="14" t="s">
        <v>84</v>
      </c>
      <c r="W12" s="14" t="s">
        <v>382</v>
      </c>
    </row>
    <row r="13" spans="1:24" x14ac:dyDescent="0.25">
      <c r="A13" s="8">
        <v>9</v>
      </c>
      <c r="B13" s="13">
        <v>-3.6999999999999998E-2</v>
      </c>
      <c r="C13" s="13">
        <v>0.27600000000000002</v>
      </c>
      <c r="D13" s="13">
        <v>0.35499999999999998</v>
      </c>
      <c r="E13" s="13">
        <v>0.35199999999999998</v>
      </c>
      <c r="F13" s="13">
        <v>0.39600000000000002</v>
      </c>
      <c r="G13" s="13">
        <v>8.0000000000000002E-3</v>
      </c>
      <c r="H13" s="13">
        <v>-7.0999999999999994E-2</v>
      </c>
      <c r="I13" s="13">
        <v>0.219</v>
      </c>
      <c r="J13" s="13"/>
      <c r="K13" s="14" t="s">
        <v>383</v>
      </c>
      <c r="L13" s="14" t="s">
        <v>384</v>
      </c>
      <c r="M13" s="14" t="s">
        <v>385</v>
      </c>
      <c r="N13" s="14" t="s">
        <v>386</v>
      </c>
      <c r="O13" s="14" t="s">
        <v>387</v>
      </c>
      <c r="P13" s="14" t="s">
        <v>388</v>
      </c>
      <c r="Q13" s="14" t="s">
        <v>389</v>
      </c>
      <c r="R13" s="14" t="s">
        <v>390</v>
      </c>
      <c r="S13" s="14" t="s">
        <v>391</v>
      </c>
      <c r="T13" s="14" t="s">
        <v>392</v>
      </c>
      <c r="U13" s="14" t="s">
        <v>393</v>
      </c>
      <c r="V13" s="14" t="s">
        <v>394</v>
      </c>
      <c r="W13" s="14" t="s">
        <v>395</v>
      </c>
    </row>
    <row r="14" spans="1:24" x14ac:dyDescent="0.25">
      <c r="A14" s="8">
        <v>10</v>
      </c>
      <c r="B14" s="13">
        <v>5.2999999999999999E-2</v>
      </c>
      <c r="C14" s="13">
        <v>0.34499999999999997</v>
      </c>
      <c r="D14" s="13">
        <v>0.29699999999999999</v>
      </c>
      <c r="E14" s="13">
        <v>0.45600000000000002</v>
      </c>
      <c r="F14" s="13">
        <v>0.35599999999999998</v>
      </c>
      <c r="G14" s="13">
        <v>0.185</v>
      </c>
      <c r="H14" s="13">
        <v>7.0000000000000007E-2</v>
      </c>
      <c r="I14" s="13">
        <v>0.20699999999999999</v>
      </c>
      <c r="J14" s="13">
        <v>0.48199999999999998</v>
      </c>
      <c r="K14" s="14"/>
      <c r="L14" s="14" t="s">
        <v>396</v>
      </c>
      <c r="M14" s="14" t="s">
        <v>397</v>
      </c>
      <c r="N14" s="14" t="s">
        <v>398</v>
      </c>
      <c r="O14" s="14" t="s">
        <v>399</v>
      </c>
      <c r="P14" s="14" t="s">
        <v>400</v>
      </c>
      <c r="Q14" s="14" t="s">
        <v>401</v>
      </c>
      <c r="R14" s="14" t="s">
        <v>402</v>
      </c>
      <c r="S14" s="14" t="s">
        <v>403</v>
      </c>
      <c r="T14" s="14" t="s">
        <v>404</v>
      </c>
      <c r="U14" s="14" t="s">
        <v>405</v>
      </c>
      <c r="V14" s="14" t="s">
        <v>406</v>
      </c>
      <c r="W14" s="14" t="s">
        <v>407</v>
      </c>
    </row>
    <row r="15" spans="1:24" x14ac:dyDescent="0.25">
      <c r="A15" s="8">
        <v>11</v>
      </c>
      <c r="B15" s="13">
        <v>0.14699999999999999</v>
      </c>
      <c r="C15" s="13">
        <v>0.24099999999999999</v>
      </c>
      <c r="D15" s="13">
        <v>0.21099999999999999</v>
      </c>
      <c r="E15" s="13">
        <v>0.30399999999999999</v>
      </c>
      <c r="F15" s="13">
        <v>0.222</v>
      </c>
      <c r="G15" s="13">
        <v>9.2999999999999999E-2</v>
      </c>
      <c r="H15" s="13">
        <v>8.0000000000000002E-3</v>
      </c>
      <c r="I15" s="13">
        <v>0.16200000000000001</v>
      </c>
      <c r="J15" s="13">
        <v>0.50800000000000001</v>
      </c>
      <c r="K15" s="13">
        <v>0.56699999999999995</v>
      </c>
      <c r="L15" s="13"/>
      <c r="M15" s="14" t="s">
        <v>408</v>
      </c>
      <c r="N15" s="14" t="s">
        <v>409</v>
      </c>
      <c r="O15" s="14" t="s">
        <v>410</v>
      </c>
      <c r="P15" s="14" t="s">
        <v>411</v>
      </c>
      <c r="Q15" s="14" t="s">
        <v>412</v>
      </c>
      <c r="R15" s="14" t="s">
        <v>413</v>
      </c>
      <c r="S15" s="14" t="s">
        <v>414</v>
      </c>
      <c r="T15" s="14" t="s">
        <v>415</v>
      </c>
      <c r="U15" s="14" t="s">
        <v>416</v>
      </c>
      <c r="V15" s="14" t="s">
        <v>417</v>
      </c>
      <c r="W15" s="14" t="s">
        <v>418</v>
      </c>
    </row>
    <row r="16" spans="1:24" x14ac:dyDescent="0.25">
      <c r="A16" s="8">
        <v>12</v>
      </c>
      <c r="B16" s="13">
        <v>7.0999999999999994E-2</v>
      </c>
      <c r="C16" s="13">
        <v>0.32600000000000001</v>
      </c>
      <c r="D16" s="13">
        <v>0.28799999999999998</v>
      </c>
      <c r="E16" s="13">
        <v>0.376</v>
      </c>
      <c r="F16" s="13">
        <v>0.36499999999999999</v>
      </c>
      <c r="G16" s="13">
        <v>0.19400000000000001</v>
      </c>
      <c r="H16" s="13">
        <v>6.3E-2</v>
      </c>
      <c r="I16" s="13">
        <v>0.245</v>
      </c>
      <c r="J16" s="13">
        <v>0.501</v>
      </c>
      <c r="K16" s="13">
        <v>0.68700000000000006</v>
      </c>
      <c r="L16" s="13">
        <v>0.57299999999999995</v>
      </c>
      <c r="M16" s="14"/>
      <c r="N16" s="14" t="s">
        <v>419</v>
      </c>
      <c r="O16" s="14" t="s">
        <v>420</v>
      </c>
      <c r="P16" s="14" t="s">
        <v>421</v>
      </c>
      <c r="Q16" s="14" t="s">
        <v>422</v>
      </c>
      <c r="R16" s="14" t="s">
        <v>423</v>
      </c>
      <c r="S16" s="14" t="s">
        <v>424</v>
      </c>
      <c r="T16" s="14" t="s">
        <v>425</v>
      </c>
      <c r="U16" s="14" t="s">
        <v>426</v>
      </c>
      <c r="V16" s="14" t="s">
        <v>427</v>
      </c>
      <c r="W16" s="14" t="s">
        <v>428</v>
      </c>
    </row>
    <row r="17" spans="1:23" x14ac:dyDescent="0.25">
      <c r="A17" s="8">
        <v>13</v>
      </c>
      <c r="B17" s="13">
        <v>3.1E-2</v>
      </c>
      <c r="C17" s="13">
        <v>0.29399999999999998</v>
      </c>
      <c r="D17" s="13">
        <v>0.33</v>
      </c>
      <c r="E17" s="13">
        <v>0.34200000000000003</v>
      </c>
      <c r="F17" s="13">
        <v>0.36299999999999999</v>
      </c>
      <c r="G17" s="13">
        <v>0.183</v>
      </c>
      <c r="H17" s="13">
        <v>6.0000000000000001E-3</v>
      </c>
      <c r="I17" s="13">
        <v>0.14199999999999999</v>
      </c>
      <c r="J17" s="13">
        <v>0.53400000000000003</v>
      </c>
      <c r="K17" s="13">
        <v>0.52900000000000003</v>
      </c>
      <c r="L17" s="13">
        <v>0.55100000000000005</v>
      </c>
      <c r="M17" s="13">
        <v>0.56299999999999994</v>
      </c>
      <c r="N17" s="13"/>
      <c r="O17" s="14" t="s">
        <v>429</v>
      </c>
      <c r="P17" s="14" t="s">
        <v>430</v>
      </c>
      <c r="Q17" s="14" t="s">
        <v>431</v>
      </c>
      <c r="R17" s="14" t="s">
        <v>432</v>
      </c>
      <c r="S17" s="14" t="s">
        <v>433</v>
      </c>
      <c r="T17" s="14" t="s">
        <v>434</v>
      </c>
      <c r="U17" s="14" t="s">
        <v>435</v>
      </c>
      <c r="V17" s="14" t="s">
        <v>436</v>
      </c>
      <c r="W17" s="14" t="s">
        <v>437</v>
      </c>
    </row>
    <row r="18" spans="1:23" x14ac:dyDescent="0.25">
      <c r="A18" s="2">
        <v>14</v>
      </c>
      <c r="B18" s="13">
        <v>0.14599999999999999</v>
      </c>
      <c r="C18" s="13">
        <v>0.21</v>
      </c>
      <c r="D18" s="13">
        <v>0.11600000000000001</v>
      </c>
      <c r="E18" s="13">
        <v>0.42699999999999999</v>
      </c>
      <c r="F18" s="13">
        <v>0.125</v>
      </c>
      <c r="G18" s="13">
        <v>0.58699999999999997</v>
      </c>
      <c r="H18" s="13">
        <v>0.27100000000000002</v>
      </c>
      <c r="I18" s="13">
        <v>0</v>
      </c>
      <c r="J18" s="13">
        <v>0.11600000000000001</v>
      </c>
      <c r="K18" s="13">
        <v>0.28999999999999998</v>
      </c>
      <c r="L18" s="13">
        <v>0.11</v>
      </c>
      <c r="M18" s="13">
        <v>0.27600000000000002</v>
      </c>
      <c r="N18" s="13">
        <v>0.23400000000000001</v>
      </c>
      <c r="O18" s="14"/>
      <c r="P18" s="14" t="s">
        <v>438</v>
      </c>
      <c r="Q18" s="14" t="s">
        <v>439</v>
      </c>
      <c r="R18" s="14" t="s">
        <v>440</v>
      </c>
      <c r="S18" s="14" t="s">
        <v>441</v>
      </c>
      <c r="T18" s="14" t="s">
        <v>442</v>
      </c>
      <c r="U18" s="14" t="s">
        <v>443</v>
      </c>
      <c r="V18" s="14" t="s">
        <v>444</v>
      </c>
      <c r="W18" s="14" t="s">
        <v>445</v>
      </c>
    </row>
    <row r="19" spans="1:23" x14ac:dyDescent="0.25">
      <c r="A19" s="2">
        <v>15</v>
      </c>
      <c r="B19" s="13">
        <v>-2.5999999999999999E-2</v>
      </c>
      <c r="C19" s="13">
        <v>0.245</v>
      </c>
      <c r="D19" s="13">
        <v>0.29099999999999998</v>
      </c>
      <c r="E19" s="13">
        <v>0.36</v>
      </c>
      <c r="F19" s="13">
        <v>0.20799999999999999</v>
      </c>
      <c r="G19" s="13">
        <v>0.18</v>
      </c>
      <c r="H19" s="13">
        <v>0.20100000000000001</v>
      </c>
      <c r="I19" s="13">
        <v>0.35499999999999998</v>
      </c>
      <c r="J19" s="13">
        <v>0.245</v>
      </c>
      <c r="K19" s="13">
        <v>0.41399999999999998</v>
      </c>
      <c r="L19" s="13">
        <v>0.248</v>
      </c>
      <c r="M19" s="13">
        <v>0.31900000000000001</v>
      </c>
      <c r="N19" s="13">
        <v>0.32</v>
      </c>
      <c r="O19" s="13">
        <v>0.19</v>
      </c>
      <c r="P19" s="13"/>
      <c r="Q19" s="14" t="s">
        <v>446</v>
      </c>
      <c r="R19" s="14" t="s">
        <v>447</v>
      </c>
      <c r="S19" s="14" t="s">
        <v>448</v>
      </c>
      <c r="T19" s="14" t="s">
        <v>449</v>
      </c>
      <c r="U19" s="14" t="s">
        <v>450</v>
      </c>
      <c r="V19" s="14" t="s">
        <v>451</v>
      </c>
      <c r="W19" s="14" t="s">
        <v>452</v>
      </c>
    </row>
    <row r="20" spans="1:23" x14ac:dyDescent="0.25">
      <c r="A20" s="2">
        <v>16</v>
      </c>
      <c r="B20" s="13">
        <v>3.6999999999999998E-2</v>
      </c>
      <c r="C20" s="13">
        <v>0.55600000000000005</v>
      </c>
      <c r="D20" s="13">
        <v>0.33400000000000002</v>
      </c>
      <c r="E20" s="13">
        <v>0.53600000000000003</v>
      </c>
      <c r="F20" s="13">
        <v>0.29399999999999998</v>
      </c>
      <c r="G20" s="13">
        <v>0.23599999999999999</v>
      </c>
      <c r="H20" s="13">
        <v>7.3999999999999996E-2</v>
      </c>
      <c r="I20" s="13">
        <v>0.23499999999999999</v>
      </c>
      <c r="J20" s="13">
        <v>0.41599999999999998</v>
      </c>
      <c r="K20" s="13">
        <v>0.439</v>
      </c>
      <c r="L20" s="13">
        <v>0.29199999999999998</v>
      </c>
      <c r="M20" s="13">
        <v>0.44900000000000001</v>
      </c>
      <c r="N20" s="13">
        <v>0.49299999999999999</v>
      </c>
      <c r="O20" s="13">
        <v>0.28899999999999998</v>
      </c>
      <c r="P20" s="13">
        <v>0.435</v>
      </c>
      <c r="Q20" s="14"/>
      <c r="R20" s="14" t="s">
        <v>453</v>
      </c>
      <c r="S20" s="14" t="s">
        <v>454</v>
      </c>
      <c r="T20" s="14" t="s">
        <v>455</v>
      </c>
      <c r="U20" s="14" t="s">
        <v>456</v>
      </c>
      <c r="V20" s="14" t="s">
        <v>457</v>
      </c>
      <c r="W20" s="14" t="s">
        <v>458</v>
      </c>
    </row>
    <row r="21" spans="1:23" x14ac:dyDescent="0.25">
      <c r="A21" s="2">
        <v>17</v>
      </c>
      <c r="B21" s="13">
        <v>0.153</v>
      </c>
      <c r="C21" s="13">
        <v>0.46</v>
      </c>
      <c r="D21" s="13">
        <v>0.36099999999999999</v>
      </c>
      <c r="E21" s="13">
        <v>0.375</v>
      </c>
      <c r="F21" s="13">
        <v>0.36</v>
      </c>
      <c r="G21" s="13">
        <v>8.1000000000000003E-2</v>
      </c>
      <c r="H21" s="13">
        <v>6.3E-2</v>
      </c>
      <c r="I21" s="13">
        <v>0.19</v>
      </c>
      <c r="J21" s="13">
        <v>0.45900000000000002</v>
      </c>
      <c r="K21" s="13">
        <v>0.34799999999999998</v>
      </c>
      <c r="L21" s="13">
        <v>0.33600000000000002</v>
      </c>
      <c r="M21" s="13">
        <v>0.35199999999999998</v>
      </c>
      <c r="N21" s="13">
        <v>0.40799999999999997</v>
      </c>
      <c r="O21" s="13">
        <v>0.16300000000000001</v>
      </c>
      <c r="P21" s="13">
        <v>0.314</v>
      </c>
      <c r="Q21" s="13">
        <v>0.68300000000000005</v>
      </c>
      <c r="R21" s="13"/>
      <c r="S21" s="14" t="s">
        <v>459</v>
      </c>
      <c r="T21" s="14" t="s">
        <v>460</v>
      </c>
      <c r="U21" s="14" t="s">
        <v>461</v>
      </c>
      <c r="V21" s="14" t="s">
        <v>462</v>
      </c>
      <c r="W21" s="14" t="s">
        <v>463</v>
      </c>
    </row>
    <row r="22" spans="1:23" x14ac:dyDescent="0.25">
      <c r="A22" s="2">
        <v>18</v>
      </c>
      <c r="B22" s="13">
        <v>0.14699999999999999</v>
      </c>
      <c r="C22" s="13">
        <v>0.25</v>
      </c>
      <c r="D22" s="13">
        <v>7.2999999999999995E-2</v>
      </c>
      <c r="E22" s="13">
        <v>0.214</v>
      </c>
      <c r="F22" s="13">
        <v>6.9000000000000006E-2</v>
      </c>
      <c r="G22" s="13">
        <v>0.26200000000000001</v>
      </c>
      <c r="H22" s="13">
        <v>0.3</v>
      </c>
      <c r="I22" s="13">
        <v>4.9000000000000002E-2</v>
      </c>
      <c r="J22" s="13">
        <v>0.24099999999999999</v>
      </c>
      <c r="K22" s="13">
        <v>0.41199999999999998</v>
      </c>
      <c r="L22" s="13">
        <v>0.23899999999999999</v>
      </c>
      <c r="M22" s="13">
        <v>0.39400000000000002</v>
      </c>
      <c r="N22" s="13">
        <v>0.311</v>
      </c>
      <c r="O22" s="13">
        <v>0.307</v>
      </c>
      <c r="P22" s="13">
        <v>0.23100000000000001</v>
      </c>
      <c r="Q22" s="13">
        <v>0.374</v>
      </c>
      <c r="R22" s="13">
        <v>0.31900000000000001</v>
      </c>
      <c r="S22" s="14"/>
      <c r="T22" s="14" t="s">
        <v>464</v>
      </c>
      <c r="U22" s="14" t="s">
        <v>465</v>
      </c>
      <c r="V22" s="14" t="s">
        <v>466</v>
      </c>
      <c r="W22" s="14" t="s">
        <v>467</v>
      </c>
    </row>
    <row r="23" spans="1:23" x14ac:dyDescent="0.25">
      <c r="A23" s="8">
        <v>19</v>
      </c>
      <c r="B23" s="13">
        <v>0.17799999999999999</v>
      </c>
      <c r="C23" s="13">
        <v>0.114</v>
      </c>
      <c r="D23" s="13">
        <v>0.22900000000000001</v>
      </c>
      <c r="E23" s="13">
        <v>0.26700000000000002</v>
      </c>
      <c r="F23" s="13">
        <v>0.22600000000000001</v>
      </c>
      <c r="G23" s="13">
        <v>0.24399999999999999</v>
      </c>
      <c r="H23" s="13">
        <v>0.16600000000000001</v>
      </c>
      <c r="I23" s="13">
        <v>0.14899999999999999</v>
      </c>
      <c r="J23" s="13">
        <v>0.30099999999999999</v>
      </c>
      <c r="K23" s="13">
        <v>0.26800000000000002</v>
      </c>
      <c r="L23" s="13">
        <v>0.30399999999999999</v>
      </c>
      <c r="M23" s="13">
        <v>0.316</v>
      </c>
      <c r="N23" s="13">
        <v>0.51500000000000001</v>
      </c>
      <c r="O23" s="13">
        <v>0.16900000000000001</v>
      </c>
      <c r="P23" s="13">
        <v>0.22</v>
      </c>
      <c r="Q23" s="13">
        <v>0.36299999999999999</v>
      </c>
      <c r="R23" s="13">
        <v>0.36299999999999999</v>
      </c>
      <c r="S23" s="13">
        <v>0.189</v>
      </c>
      <c r="T23" s="13"/>
      <c r="U23" s="14" t="s">
        <v>468</v>
      </c>
      <c r="V23" s="14" t="s">
        <v>469</v>
      </c>
      <c r="W23" s="14" t="s">
        <v>470</v>
      </c>
    </row>
    <row r="24" spans="1:23" x14ac:dyDescent="0.25">
      <c r="A24" s="2">
        <v>20</v>
      </c>
      <c r="B24" s="13">
        <v>8.7999999999999995E-2</v>
      </c>
      <c r="C24" s="13">
        <v>0.157</v>
      </c>
      <c r="D24" s="13">
        <v>0.14599999999999999</v>
      </c>
      <c r="E24" s="13">
        <v>0.27100000000000002</v>
      </c>
      <c r="F24" s="13">
        <v>0.17799999999999999</v>
      </c>
      <c r="G24" s="13">
        <v>0.189</v>
      </c>
      <c r="H24" s="13">
        <v>0.192</v>
      </c>
      <c r="I24" s="13">
        <v>0.187</v>
      </c>
      <c r="J24" s="13">
        <v>0.42</v>
      </c>
      <c r="K24" s="13">
        <v>0.59</v>
      </c>
      <c r="L24" s="13">
        <v>0.44600000000000001</v>
      </c>
      <c r="M24" s="13">
        <v>0.47199999999999998</v>
      </c>
      <c r="N24" s="13">
        <v>0.497</v>
      </c>
      <c r="O24" s="13">
        <v>0.13900000000000001</v>
      </c>
      <c r="P24" s="13">
        <v>0.35699999999999998</v>
      </c>
      <c r="Q24" s="13">
        <v>0.34899999999999998</v>
      </c>
      <c r="R24" s="13">
        <v>0.32100000000000001</v>
      </c>
      <c r="S24" s="13">
        <v>0.42799999999999999</v>
      </c>
      <c r="T24" s="13">
        <v>0.35699999999999998</v>
      </c>
      <c r="U24" s="14"/>
      <c r="V24" s="14" t="s">
        <v>233</v>
      </c>
      <c r="W24" s="14" t="s">
        <v>471</v>
      </c>
    </row>
    <row r="25" spans="1:23" x14ac:dyDescent="0.25">
      <c r="A25" s="2">
        <v>21</v>
      </c>
      <c r="B25" s="13">
        <v>7.3999999999999996E-2</v>
      </c>
      <c r="C25" s="13">
        <v>0.22700000000000001</v>
      </c>
      <c r="D25" s="13">
        <v>0.32100000000000001</v>
      </c>
      <c r="E25" s="13">
        <v>0.35399999999999998</v>
      </c>
      <c r="F25" s="13">
        <v>0.34699999999999998</v>
      </c>
      <c r="G25" s="13">
        <v>0.17199999999999999</v>
      </c>
      <c r="H25" s="13">
        <v>0.14799999999999999</v>
      </c>
      <c r="I25" s="13">
        <v>0.13900000000000001</v>
      </c>
      <c r="J25" s="13">
        <v>0.39200000000000002</v>
      </c>
      <c r="K25" s="13">
        <v>0.57899999999999996</v>
      </c>
      <c r="L25" s="13">
        <v>0.45600000000000002</v>
      </c>
      <c r="M25" s="13">
        <v>0.59199999999999997</v>
      </c>
      <c r="N25" s="13">
        <v>0.45500000000000002</v>
      </c>
      <c r="O25" s="13">
        <v>0.192</v>
      </c>
      <c r="P25" s="13">
        <v>0.28000000000000003</v>
      </c>
      <c r="Q25" s="13">
        <v>0.29199999999999998</v>
      </c>
      <c r="R25" s="13">
        <v>0.35299999999999998</v>
      </c>
      <c r="S25" s="13">
        <v>0.33400000000000002</v>
      </c>
      <c r="T25" s="13">
        <v>0.25600000000000001</v>
      </c>
      <c r="U25" s="13">
        <v>0.58899999999999997</v>
      </c>
      <c r="V25" s="13"/>
      <c r="W25" s="14" t="s">
        <v>472</v>
      </c>
    </row>
    <row r="26" spans="1:23" x14ac:dyDescent="0.25">
      <c r="A26" s="3">
        <v>22</v>
      </c>
      <c r="B26" s="15">
        <v>-1E-3</v>
      </c>
      <c r="C26" s="15">
        <v>9.6000000000000002E-2</v>
      </c>
      <c r="D26" s="15">
        <v>9.6000000000000002E-2</v>
      </c>
      <c r="E26" s="15">
        <v>5.0999999999999997E-2</v>
      </c>
      <c r="F26" s="15">
        <v>0.13100000000000001</v>
      </c>
      <c r="G26" s="15">
        <v>0.158</v>
      </c>
      <c r="H26" s="15">
        <v>0.127</v>
      </c>
      <c r="I26" s="15">
        <v>5.8999999999999997E-2</v>
      </c>
      <c r="J26" s="15">
        <v>0.14699999999999999</v>
      </c>
      <c r="K26" s="15">
        <v>0.33100000000000002</v>
      </c>
      <c r="L26" s="15">
        <v>0.20799999999999999</v>
      </c>
      <c r="M26" s="15">
        <v>0.32100000000000001</v>
      </c>
      <c r="N26" s="15">
        <v>0.33800000000000002</v>
      </c>
      <c r="O26" s="15">
        <v>9.2999999999999999E-2</v>
      </c>
      <c r="P26" s="15">
        <v>0.20300000000000001</v>
      </c>
      <c r="Q26" s="15">
        <v>0.105</v>
      </c>
      <c r="R26" s="15">
        <v>9.1999999999999998E-2</v>
      </c>
      <c r="S26" s="15">
        <v>0.23499999999999999</v>
      </c>
      <c r="T26" s="15">
        <v>0.18</v>
      </c>
      <c r="U26" s="15">
        <v>0.53200000000000003</v>
      </c>
      <c r="V26" s="15">
        <v>0.34699999999999998</v>
      </c>
      <c r="W26" s="15"/>
    </row>
    <row r="27" spans="1:23" x14ac:dyDescent="0.25">
      <c r="A27" s="2" t="s">
        <v>236</v>
      </c>
    </row>
    <row r="28" spans="1:23" x14ac:dyDescent="0.25">
      <c r="A28" s="2"/>
      <c r="B28" s="2"/>
      <c r="C28" s="2"/>
    </row>
    <row r="29" spans="1:23" x14ac:dyDescent="0.25">
      <c r="A29" s="3" t="s">
        <v>474</v>
      </c>
      <c r="B29" s="3"/>
      <c r="C29" s="2"/>
    </row>
    <row r="30" spans="1:23" x14ac:dyDescent="0.25">
      <c r="A30" s="5" t="s">
        <v>1</v>
      </c>
      <c r="B30" s="13">
        <f>AVERAGE(J14:M17,J23:N23)</f>
        <v>0.47993333333333332</v>
      </c>
      <c r="C30" s="2"/>
    </row>
    <row r="31" spans="1:23" x14ac:dyDescent="0.25">
      <c r="A31" s="5" t="s">
        <v>0</v>
      </c>
      <c r="B31" s="13">
        <f>_xlfn.STDEV.P(J14:M17,J23:N23)</f>
        <v>0.11933843564511071</v>
      </c>
      <c r="C31" s="2"/>
    </row>
    <row r="32" spans="1:23" x14ac:dyDescent="0.25">
      <c r="A32" s="5" t="s">
        <v>4</v>
      </c>
      <c r="B32" s="13">
        <f>MEDIAN(J14:M17,J23:N23)</f>
        <v>0.51500000000000001</v>
      </c>
      <c r="C32" s="2"/>
    </row>
    <row r="33" spans="1:13" x14ac:dyDescent="0.25">
      <c r="A33" s="2" t="s">
        <v>239</v>
      </c>
      <c r="B33" s="13">
        <f>_xlfn.PERCENTILE.INC((J14:M17,J23:N23),0.25)</f>
        <v>0.39900000000000002</v>
      </c>
      <c r="C33" s="2"/>
    </row>
    <row r="34" spans="1:13" x14ac:dyDescent="0.25">
      <c r="A34" s="3" t="s">
        <v>240</v>
      </c>
      <c r="B34" s="15">
        <f>_xlfn.PERCENTILE.INC((J14:M17,J23:N23),0.75)</f>
        <v>0.55699999999999994</v>
      </c>
      <c r="C34" s="2"/>
    </row>
    <row r="35" spans="1:13" x14ac:dyDescent="0.25">
      <c r="A35" s="2"/>
      <c r="B35" s="4"/>
      <c r="C35" s="2"/>
    </row>
    <row r="36" spans="1:13" x14ac:dyDescent="0.25">
      <c r="A36" s="2" t="s">
        <v>237</v>
      </c>
      <c r="B36" s="2"/>
      <c r="C36" s="2"/>
      <c r="D36" s="2"/>
      <c r="E36" s="2"/>
      <c r="F36" s="2"/>
      <c r="G36" s="2"/>
    </row>
    <row r="37" spans="1:13" x14ac:dyDescent="0.25">
      <c r="A37" s="9"/>
      <c r="B37" s="10" t="s">
        <v>1</v>
      </c>
      <c r="C37" s="10" t="s">
        <v>4</v>
      </c>
      <c r="D37" s="10" t="s">
        <v>0</v>
      </c>
      <c r="E37" s="9" t="s">
        <v>2</v>
      </c>
      <c r="F37" s="9" t="s">
        <v>5</v>
      </c>
      <c r="G37" s="9" t="s">
        <v>238</v>
      </c>
    </row>
    <row r="38" spans="1:13" x14ac:dyDescent="0.25">
      <c r="A38" s="2">
        <v>1</v>
      </c>
      <c r="B38" s="6">
        <v>5.6669999999999998</v>
      </c>
      <c r="C38" s="2">
        <v>6</v>
      </c>
      <c r="D38" s="6">
        <v>1.5372052563011875</v>
      </c>
      <c r="E38" s="6">
        <v>-0.95599999999999996</v>
      </c>
      <c r="F38" s="6">
        <v>0.26900000000000002</v>
      </c>
      <c r="G38" s="2">
        <v>0</v>
      </c>
    </row>
    <row r="39" spans="1:13" x14ac:dyDescent="0.25">
      <c r="A39" s="2">
        <v>2</v>
      </c>
      <c r="B39" s="6">
        <v>2.8849999999999998</v>
      </c>
      <c r="C39" s="2">
        <v>3</v>
      </c>
      <c r="D39" s="6">
        <v>1.6679328523654662</v>
      </c>
      <c r="E39" s="6">
        <v>0.67200000000000004</v>
      </c>
      <c r="F39" s="6">
        <v>-0.185</v>
      </c>
      <c r="G39" s="2">
        <v>0</v>
      </c>
      <c r="M39" s="16"/>
    </row>
    <row r="40" spans="1:13" x14ac:dyDescent="0.25">
      <c r="A40" s="2">
        <v>3</v>
      </c>
      <c r="B40" s="6">
        <v>3.3530000000000002</v>
      </c>
      <c r="C40" s="2">
        <v>3.5</v>
      </c>
      <c r="D40" s="6">
        <v>1.7966635745180566</v>
      </c>
      <c r="E40" s="6">
        <v>0.254</v>
      </c>
      <c r="F40" s="6">
        <v>-0.88800000000000001</v>
      </c>
      <c r="G40" s="2">
        <v>0</v>
      </c>
    </row>
    <row r="41" spans="1:13" x14ac:dyDescent="0.25">
      <c r="A41" s="2">
        <v>4</v>
      </c>
      <c r="B41" s="6">
        <v>2.641</v>
      </c>
      <c r="C41" s="2">
        <v>2</v>
      </c>
      <c r="D41" s="6">
        <v>1.9146801299433804</v>
      </c>
      <c r="E41" s="6">
        <v>0.995</v>
      </c>
      <c r="F41" s="6">
        <v>-0.19800000000000001</v>
      </c>
      <c r="G41" s="2">
        <v>0</v>
      </c>
    </row>
    <row r="42" spans="1:13" x14ac:dyDescent="0.25">
      <c r="A42" s="2">
        <v>5</v>
      </c>
      <c r="B42" s="6">
        <v>3.4769999999999999</v>
      </c>
      <c r="C42" s="2">
        <v>4</v>
      </c>
      <c r="D42" s="6">
        <v>1.8539147768977946</v>
      </c>
      <c r="E42" s="6">
        <v>0.16</v>
      </c>
      <c r="F42" s="6">
        <v>-1.028</v>
      </c>
      <c r="G42" s="2">
        <v>1</v>
      </c>
    </row>
    <row r="43" spans="1:13" x14ac:dyDescent="0.25">
      <c r="A43" s="2">
        <v>6</v>
      </c>
      <c r="B43" s="6">
        <v>2.63</v>
      </c>
      <c r="C43" s="2">
        <v>2</v>
      </c>
      <c r="D43" s="6">
        <v>1.8444511378727277</v>
      </c>
      <c r="E43" s="6">
        <v>0.93</v>
      </c>
      <c r="F43" s="6">
        <v>-0.17799999999999999</v>
      </c>
      <c r="G43" s="2">
        <v>2</v>
      </c>
    </row>
    <row r="44" spans="1:13" x14ac:dyDescent="0.25">
      <c r="A44" s="2">
        <v>7</v>
      </c>
      <c r="B44" s="6">
        <v>3.9620000000000002</v>
      </c>
      <c r="C44" s="2">
        <v>4</v>
      </c>
      <c r="D44" s="6">
        <v>1.8289341158171883</v>
      </c>
      <c r="E44" s="6">
        <v>7.5999999999999998E-2</v>
      </c>
      <c r="F44" s="6">
        <v>-0.88900000000000001</v>
      </c>
      <c r="G44" s="2">
        <v>0</v>
      </c>
    </row>
    <row r="45" spans="1:13" x14ac:dyDescent="0.25">
      <c r="A45" s="2">
        <v>8</v>
      </c>
      <c r="B45" s="6">
        <v>4.25</v>
      </c>
      <c r="C45" s="2">
        <v>4</v>
      </c>
      <c r="D45" s="6">
        <v>1.969771560359221</v>
      </c>
      <c r="E45" s="6">
        <v>-0.19900000000000001</v>
      </c>
      <c r="F45" s="6">
        <v>-1.1399999999999999</v>
      </c>
      <c r="G45" s="2">
        <v>0</v>
      </c>
    </row>
    <row r="46" spans="1:13" x14ac:dyDescent="0.25">
      <c r="A46" s="8">
        <v>9</v>
      </c>
      <c r="B46" s="6">
        <v>4.1470000000000002</v>
      </c>
      <c r="C46" s="2">
        <v>4</v>
      </c>
      <c r="D46" s="6">
        <v>2.2921605528409215</v>
      </c>
      <c r="E46" s="6">
        <v>-9.5000000000000001E-2</v>
      </c>
      <c r="F46" s="6">
        <v>-1.4910000000000001</v>
      </c>
      <c r="G46" s="2">
        <v>0</v>
      </c>
    </row>
    <row r="47" spans="1:13" x14ac:dyDescent="0.25">
      <c r="A47" s="8">
        <v>10</v>
      </c>
      <c r="B47" s="6">
        <v>2.4809999999999999</v>
      </c>
      <c r="C47" s="2">
        <v>2</v>
      </c>
      <c r="D47" s="6">
        <v>1.7991664736760742</v>
      </c>
      <c r="E47" s="6">
        <v>1.0049999999999999</v>
      </c>
      <c r="F47" s="6">
        <v>-9.5000000000000001E-2</v>
      </c>
      <c r="G47" s="2">
        <v>0</v>
      </c>
    </row>
    <row r="48" spans="1:13" x14ac:dyDescent="0.25">
      <c r="A48" s="8">
        <v>11</v>
      </c>
      <c r="B48" s="6">
        <v>3.5379999999999998</v>
      </c>
      <c r="C48" s="2">
        <v>3</v>
      </c>
      <c r="D48" s="6">
        <v>2.2713432149281183</v>
      </c>
      <c r="E48" s="6">
        <v>0.28999999999999998</v>
      </c>
      <c r="F48" s="6">
        <v>-1.4359999999999999</v>
      </c>
      <c r="G48" s="2">
        <v>0</v>
      </c>
    </row>
    <row r="49" spans="1:7" x14ac:dyDescent="0.25">
      <c r="A49" s="8">
        <v>12</v>
      </c>
      <c r="B49" s="6">
        <v>2.9289999999999998</v>
      </c>
      <c r="C49" s="2">
        <v>2</v>
      </c>
      <c r="D49" s="6">
        <v>2.0820662813657012</v>
      </c>
      <c r="E49" s="6">
        <v>0.75900000000000001</v>
      </c>
      <c r="F49" s="6">
        <v>-0.77400000000000002</v>
      </c>
      <c r="G49" s="2">
        <v>0</v>
      </c>
    </row>
    <row r="50" spans="1:7" x14ac:dyDescent="0.25">
      <c r="A50" s="8">
        <v>13</v>
      </c>
      <c r="B50" s="6">
        <v>3.2879999999999998</v>
      </c>
      <c r="C50" s="2">
        <v>3</v>
      </c>
      <c r="D50" s="6">
        <v>2.1720957621615122</v>
      </c>
      <c r="E50" s="6">
        <v>0.41599999999999998</v>
      </c>
      <c r="F50" s="6">
        <v>-1.28</v>
      </c>
      <c r="G50" s="2">
        <v>0</v>
      </c>
    </row>
    <row r="51" spans="1:7" x14ac:dyDescent="0.25">
      <c r="A51" s="2">
        <v>14</v>
      </c>
      <c r="B51" s="6">
        <v>2.9169999999999998</v>
      </c>
      <c r="C51" s="2">
        <v>2</v>
      </c>
      <c r="D51" s="6">
        <v>1.897893569197177</v>
      </c>
      <c r="E51" s="6">
        <v>0.64300000000000002</v>
      </c>
      <c r="F51" s="6">
        <v>-0.78900000000000003</v>
      </c>
      <c r="G51" s="2">
        <v>0</v>
      </c>
    </row>
    <row r="52" spans="1:7" x14ac:dyDescent="0.25">
      <c r="A52" s="2">
        <v>15</v>
      </c>
      <c r="B52" s="6">
        <v>2.0840000000000001</v>
      </c>
      <c r="C52" s="2">
        <v>2</v>
      </c>
      <c r="D52" s="6">
        <v>1.413859964777276</v>
      </c>
      <c r="E52" s="6">
        <v>1.4119999999999999</v>
      </c>
      <c r="F52" s="6">
        <v>1.484</v>
      </c>
      <c r="G52" s="2">
        <v>1</v>
      </c>
    </row>
    <row r="53" spans="1:7" x14ac:dyDescent="0.25">
      <c r="A53" s="2">
        <v>16</v>
      </c>
      <c r="B53" s="6">
        <v>2.8210000000000002</v>
      </c>
      <c r="C53" s="2">
        <v>3</v>
      </c>
      <c r="D53" s="6">
        <v>1.7487138130637614</v>
      </c>
      <c r="E53" s="6">
        <v>0.63500000000000001</v>
      </c>
      <c r="F53" s="6">
        <v>-0.56299999999999994</v>
      </c>
      <c r="G53" s="2">
        <v>0</v>
      </c>
    </row>
    <row r="54" spans="1:7" x14ac:dyDescent="0.25">
      <c r="A54" s="2">
        <v>17</v>
      </c>
      <c r="B54" s="6">
        <v>3.9550000000000001</v>
      </c>
      <c r="C54" s="2">
        <v>4</v>
      </c>
      <c r="D54" s="6">
        <v>2.225533643870611</v>
      </c>
      <c r="E54" s="6">
        <v>-1.2999999999999999E-2</v>
      </c>
      <c r="F54" s="6">
        <v>-1.4530000000000001</v>
      </c>
      <c r="G54" s="2">
        <v>0</v>
      </c>
    </row>
    <row r="55" spans="1:7" x14ac:dyDescent="0.25">
      <c r="A55" s="2">
        <v>18</v>
      </c>
      <c r="B55" s="6">
        <v>2.806</v>
      </c>
      <c r="C55" s="2">
        <v>2</v>
      </c>
      <c r="D55" s="6">
        <v>1.6109003693587012</v>
      </c>
      <c r="E55" s="6">
        <v>0.622</v>
      </c>
      <c r="F55" s="6">
        <v>-0.43099999999999999</v>
      </c>
      <c r="G55" s="2">
        <v>1</v>
      </c>
    </row>
    <row r="56" spans="1:7" x14ac:dyDescent="0.25">
      <c r="A56" s="8">
        <v>19</v>
      </c>
      <c r="B56" s="6">
        <v>2.5289999999999999</v>
      </c>
      <c r="C56" s="2">
        <v>2</v>
      </c>
      <c r="D56" s="6">
        <v>1.8398369492974098</v>
      </c>
      <c r="E56" s="6">
        <v>1.07</v>
      </c>
      <c r="F56" s="6">
        <v>5.3999999999999999E-2</v>
      </c>
      <c r="G56" s="2">
        <v>1</v>
      </c>
    </row>
    <row r="57" spans="1:7" x14ac:dyDescent="0.25">
      <c r="A57" s="2">
        <v>20</v>
      </c>
      <c r="B57" s="6">
        <v>2.0960000000000001</v>
      </c>
      <c r="C57" s="2">
        <v>1</v>
      </c>
      <c r="D57" s="6">
        <v>1.7088007490635062</v>
      </c>
      <c r="E57" s="6">
        <v>1.708</v>
      </c>
      <c r="F57" s="6">
        <v>1.964</v>
      </c>
      <c r="G57" s="2">
        <v>0</v>
      </c>
    </row>
    <row r="58" spans="1:7" x14ac:dyDescent="0.25">
      <c r="A58" s="2">
        <v>21</v>
      </c>
      <c r="B58" s="6">
        <v>2.423</v>
      </c>
      <c r="C58" s="2">
        <v>1</v>
      </c>
      <c r="D58" s="6">
        <v>1.90840247327444</v>
      </c>
      <c r="E58" s="6">
        <v>1.123</v>
      </c>
      <c r="F58" s="6">
        <v>-3.6999999999999998E-2</v>
      </c>
      <c r="G58" s="2">
        <v>0</v>
      </c>
    </row>
    <row r="59" spans="1:7" x14ac:dyDescent="0.25">
      <c r="A59" s="3">
        <v>22</v>
      </c>
      <c r="B59" s="11">
        <v>1.571</v>
      </c>
      <c r="C59" s="3">
        <v>1</v>
      </c>
      <c r="D59" s="11">
        <v>1.2513992168768526</v>
      </c>
      <c r="E59" s="11">
        <v>2.7360000000000002</v>
      </c>
      <c r="F59" s="11">
        <v>7.6539999999999999</v>
      </c>
      <c r="G59" s="3">
        <v>0</v>
      </c>
    </row>
    <row r="60" spans="1:7" x14ac:dyDescent="0.25">
      <c r="A60" s="2" t="s">
        <v>241</v>
      </c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5" t="s">
        <v>1</v>
      </c>
      <c r="E63" s="6">
        <f>AVERAGE(E46:E50,E56)</f>
        <v>0.57416666666666671</v>
      </c>
      <c r="F63" s="6">
        <f>AVERAGE(F46:F50,F56)</f>
        <v>-0.83700000000000008</v>
      </c>
      <c r="G63" s="2"/>
    </row>
    <row r="64" spans="1:7" x14ac:dyDescent="0.25">
      <c r="A64" s="2"/>
      <c r="B64" s="2"/>
      <c r="C64" s="2"/>
      <c r="D64" s="5" t="s">
        <v>4</v>
      </c>
      <c r="E64" s="6">
        <f>MEDIAN(E46:E50,E56)</f>
        <v>0.58750000000000002</v>
      </c>
      <c r="F64" s="6">
        <f>MEDIAN(F46:F50,F56)</f>
        <v>-1.0270000000000001</v>
      </c>
      <c r="G64" s="2"/>
    </row>
    <row r="65" spans="1:7" x14ac:dyDescent="0.25">
      <c r="A65" s="2"/>
      <c r="B65" s="2"/>
      <c r="C65" s="2"/>
      <c r="D65" s="5" t="s">
        <v>0</v>
      </c>
      <c r="E65" s="6">
        <f>_xlfn.STDEV.P(E46:E50,E56)</f>
        <v>0.41214536944572794</v>
      </c>
      <c r="F65" s="6">
        <f>_xlfn.STDEV.P(F46:F50,F56)</f>
        <v>0.62332174677288454</v>
      </c>
      <c r="G65" s="2"/>
    </row>
    <row r="66" spans="1:7" x14ac:dyDescent="0.25">
      <c r="A66" s="2"/>
      <c r="B66" s="2"/>
      <c r="C66" s="2"/>
      <c r="D66" s="2" t="s">
        <v>243</v>
      </c>
      <c r="E66" s="6">
        <f>_xlfn.PERCENTILE.INC((E46:E50,E56),0.25)</f>
        <v>0.32150000000000001</v>
      </c>
      <c r="F66" s="6">
        <f>_xlfn.PERCENTILE.INC((F46:F50,F56),0.25)</f>
        <v>-1.397</v>
      </c>
      <c r="G66" s="2"/>
    </row>
    <row r="67" spans="1:7" x14ac:dyDescent="0.25">
      <c r="A67" s="2"/>
      <c r="B67" s="2"/>
      <c r="C67" s="2"/>
      <c r="D67" s="2" t="s">
        <v>244</v>
      </c>
      <c r="E67" s="6">
        <f>_xlfn.PERCENTILE.INC((E46:E50,E56),0.75)</f>
        <v>0.94349999999999989</v>
      </c>
      <c r="F67" s="6">
        <f>_xlfn.PERCENTILE.INC((F46:F50,F56),0.75)</f>
        <v>-0.26475000000000004</v>
      </c>
      <c r="G67" s="2"/>
    </row>
    <row r="68" spans="1:7" x14ac:dyDescent="0.25">
      <c r="A68" s="2"/>
      <c r="B68" s="2"/>
      <c r="C68" s="2"/>
      <c r="D68" s="2" t="s">
        <v>3</v>
      </c>
      <c r="E68" s="6">
        <f>MIN(E46:E50,E56)</f>
        <v>-9.5000000000000001E-2</v>
      </c>
      <c r="F68" s="6">
        <f>MIN(F46:F50,F56)</f>
        <v>-1.4910000000000001</v>
      </c>
      <c r="G68" s="2"/>
    </row>
    <row r="69" spans="1:7" x14ac:dyDescent="0.25">
      <c r="A69" s="2"/>
      <c r="B69" s="2"/>
      <c r="C69" s="2"/>
      <c r="D69" s="2" t="s">
        <v>242</v>
      </c>
      <c r="E69" s="6">
        <f>MAX(E46:E50,E56)</f>
        <v>1.07</v>
      </c>
      <c r="F69" s="6">
        <f>MAX(F46:F50,F56)</f>
        <v>5.3999999999999999E-2</v>
      </c>
      <c r="G69" s="2"/>
    </row>
    <row r="70" spans="1:7" x14ac:dyDescent="0.25">
      <c r="F70" s="16"/>
    </row>
    <row r="71" spans="1:7" x14ac:dyDescent="0.25">
      <c r="F71" s="16"/>
    </row>
    <row r="72" spans="1:7" x14ac:dyDescent="0.25">
      <c r="F72" s="16"/>
    </row>
    <row r="73" spans="1:7" x14ac:dyDescent="0.25">
      <c r="F73" s="16"/>
    </row>
    <row r="74" spans="1:7" x14ac:dyDescent="0.25">
      <c r="F74" s="16"/>
    </row>
    <row r="75" spans="1:7" x14ac:dyDescent="0.25">
      <c r="F75" s="16"/>
    </row>
    <row r="76" spans="1:7" x14ac:dyDescent="0.25">
      <c r="F76" s="16"/>
    </row>
    <row r="77" spans="1:7" x14ac:dyDescent="0.25">
      <c r="F77" s="16"/>
    </row>
    <row r="78" spans="1:7" x14ac:dyDescent="0.25">
      <c r="F78" s="16"/>
    </row>
    <row r="79" spans="1:7" x14ac:dyDescent="0.25">
      <c r="F79" s="16"/>
    </row>
    <row r="80" spans="1:7" x14ac:dyDescent="0.25">
      <c r="F80" s="16"/>
    </row>
    <row r="81" spans="6:6" x14ac:dyDescent="0.25">
      <c r="F81" s="16"/>
    </row>
  </sheetData>
  <conditionalFormatting sqref="B38:B59">
    <cfRule type="colorScale" priority="28">
      <colorScale>
        <cfvo type="min"/>
        <cfvo type="max"/>
        <color rgb="FFFFEF9C"/>
        <color rgb="FF63BE7B"/>
      </colorScale>
    </cfRule>
  </conditionalFormatting>
  <conditionalFormatting sqref="C38:C59">
    <cfRule type="colorScale" priority="27">
      <colorScale>
        <cfvo type="min"/>
        <cfvo type="max"/>
        <color rgb="FFFFEF9C"/>
        <color rgb="FF63BE7B"/>
      </colorScale>
    </cfRule>
  </conditionalFormatting>
  <conditionalFormatting sqref="D38:D59">
    <cfRule type="colorScale" priority="26">
      <colorScale>
        <cfvo type="min"/>
        <cfvo type="max"/>
        <color rgb="FFFFEF9C"/>
        <color rgb="FF63BE7B"/>
      </colorScale>
    </cfRule>
  </conditionalFormatting>
  <conditionalFormatting sqref="B25:W26 B23:T24 W5:W24 B21:R22 B19:P20 B17:N18 B15:L16 B13:J14 B11:H12 B9:F10 B7:D8 B5:B6">
    <cfRule type="colorScale" priority="2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U5:V24">
    <cfRule type="colorScale" priority="2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S5:T22">
    <cfRule type="colorScale" priority="2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Q5:R20">
    <cfRule type="colorScale" priority="19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5:P18">
    <cfRule type="colorScale" priority="1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M5:N16">
    <cfRule type="colorScale" priority="1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5:L14">
    <cfRule type="colorScale" priority="1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I5:J12">
    <cfRule type="colorScale" priority="1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G5:H8 G10:H10 G9">
    <cfRule type="colorScale" priority="9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E5:F8">
    <cfRule type="colorScale" priority="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C5:D6">
    <cfRule type="colorScale" priority="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E38:E59">
    <cfRule type="colorScale" priority="3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F38:F59">
    <cfRule type="colorScale" priority="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B30:B34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F01C4B8D-9AF1-EA4E-8793-BC210CDD0983}">
            <xm:f>NOT(ISERROR(SEARCH("-",W5)))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W5:W25</xm:sqref>
        </x14:conditionalFormatting>
        <x14:conditionalFormatting xmlns:xm="http://schemas.microsoft.com/office/excel/2006/main">
          <x14:cfRule type="containsText" priority="22" operator="containsText" id="{68B64A12-0843-5A4F-95E6-43735D667E2C}">
            <xm:f>NOT(ISERROR(SEARCH("-",U5)))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U5:V24</xm:sqref>
        </x14:conditionalFormatting>
        <x14:conditionalFormatting xmlns:xm="http://schemas.microsoft.com/office/excel/2006/main">
          <x14:cfRule type="containsText" priority="20" operator="containsText" id="{DA06FED3-C24C-E14E-B1AC-35658B0DB183}">
            <xm:f>NOT(ISERROR(SEARCH("-",S5)))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S5:T22</xm:sqref>
        </x14:conditionalFormatting>
        <x14:conditionalFormatting xmlns:xm="http://schemas.microsoft.com/office/excel/2006/main">
          <x14:cfRule type="containsText" priority="18" operator="containsText" id="{857A4A90-CDAD-E341-8314-D581BD1452DD}">
            <xm:f>NOT(ISERROR(SEARCH("-",Q5)))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Q5:R20</xm:sqref>
        </x14:conditionalFormatting>
        <x14:conditionalFormatting xmlns:xm="http://schemas.microsoft.com/office/excel/2006/main">
          <x14:cfRule type="containsText" priority="16" operator="containsText" id="{DF894213-FF20-3C4F-BC81-EEF30EF56B67}">
            <xm:f>NOT(ISERROR(SEARCH("-",O5)))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O5:P18</xm:sqref>
        </x14:conditionalFormatting>
        <x14:conditionalFormatting xmlns:xm="http://schemas.microsoft.com/office/excel/2006/main">
          <x14:cfRule type="containsText" priority="14" operator="containsText" id="{FCD3E732-1219-0148-9F11-C93060689F46}">
            <xm:f>NOT(ISERROR(SEARCH("-",M5)))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M5:N16</xm:sqref>
        </x14:conditionalFormatting>
        <x14:conditionalFormatting xmlns:xm="http://schemas.microsoft.com/office/excel/2006/main">
          <x14:cfRule type="containsText" priority="12" operator="containsText" id="{81750A18-354D-E748-BF4B-832928AD027E}">
            <xm:f>NOT(ISERROR(SEARCH("-",K5)))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K5:L14</xm:sqref>
        </x14:conditionalFormatting>
        <x14:conditionalFormatting xmlns:xm="http://schemas.microsoft.com/office/excel/2006/main">
          <x14:cfRule type="containsText" priority="10" operator="containsText" id="{4BB095CA-59F4-8649-B417-063A9B398B61}">
            <xm:f>NOT(ISERROR(SEARCH("-",I5)))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I5:J12</xm:sqref>
        </x14:conditionalFormatting>
        <x14:conditionalFormatting xmlns:xm="http://schemas.microsoft.com/office/excel/2006/main">
          <x14:cfRule type="containsText" priority="8" operator="containsText" id="{D3D22320-2C77-1C41-AA15-92F11F0A3D31}">
            <xm:f>NOT(ISERROR(SEARCH("-",G5)))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G5:H8 G10:H10 G9</xm:sqref>
        </x14:conditionalFormatting>
        <x14:conditionalFormatting xmlns:xm="http://schemas.microsoft.com/office/excel/2006/main">
          <x14:cfRule type="containsText" priority="6" operator="containsText" id="{3F04172F-9E93-FF42-B5BF-B5ACA9CAEE6B}">
            <xm:f>NOT(ISERROR(SEARCH("-",E5)))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E5:F8</xm:sqref>
        </x14:conditionalFormatting>
        <x14:conditionalFormatting xmlns:xm="http://schemas.microsoft.com/office/excel/2006/main">
          <x14:cfRule type="containsText" priority="4" operator="containsText" id="{2CCBC226-4980-9944-89AB-DF70DC166E2F}">
            <xm:f>NOT(ISERROR(SEARCH("-",C5)))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C5:D6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tabSelected="1" workbookViewId="0">
      <selection activeCell="F1" sqref="F1"/>
    </sheetView>
  </sheetViews>
  <sheetFormatPr defaultColWidth="11" defaultRowHeight="15.75" x14ac:dyDescent="0.25"/>
  <cols>
    <col min="6" max="6" width="62" customWidth="1"/>
  </cols>
  <sheetData>
    <row r="1" spans="1:16" ht="94.5" x14ac:dyDescent="0.25">
      <c r="F1" s="31" t="s">
        <v>575</v>
      </c>
    </row>
    <row r="2" spans="1:16" x14ac:dyDescent="0.25">
      <c r="E2" s="16"/>
      <c r="P2" s="18"/>
    </row>
    <row r="3" spans="1:16" x14ac:dyDescent="0.25">
      <c r="A3" s="2" t="s">
        <v>483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9"/>
      <c r="B4" s="10" t="s">
        <v>1</v>
      </c>
      <c r="C4" s="10" t="s">
        <v>4</v>
      </c>
      <c r="D4" s="10" t="s">
        <v>0</v>
      </c>
      <c r="E4" s="9" t="s">
        <v>2</v>
      </c>
      <c r="F4" s="9" t="s">
        <v>5</v>
      </c>
      <c r="G4" s="9" t="s">
        <v>238</v>
      </c>
      <c r="H4" s="12" t="s">
        <v>475</v>
      </c>
      <c r="I4" s="12" t="s">
        <v>482</v>
      </c>
      <c r="J4" s="12" t="s">
        <v>476</v>
      </c>
      <c r="K4" s="12" t="s">
        <v>477</v>
      </c>
      <c r="L4" s="12" t="s">
        <v>478</v>
      </c>
      <c r="M4" s="12" t="s">
        <v>479</v>
      </c>
      <c r="N4" s="12" t="s">
        <v>480</v>
      </c>
      <c r="O4" s="12" t="s">
        <v>481</v>
      </c>
      <c r="P4" s="2"/>
    </row>
    <row r="5" spans="1:16" x14ac:dyDescent="0.25">
      <c r="A5" s="2" t="s">
        <v>475</v>
      </c>
      <c r="B5" s="6">
        <v>25.946000000000002</v>
      </c>
      <c r="C5" s="2">
        <v>24.4</v>
      </c>
      <c r="D5" s="6">
        <v>5.9682493245507091</v>
      </c>
      <c r="E5" s="6">
        <v>5.5E-2</v>
      </c>
      <c r="F5" s="6">
        <v>0.83499999999999996</v>
      </c>
      <c r="G5" s="2">
        <v>1</v>
      </c>
      <c r="H5" s="13"/>
      <c r="I5" s="14" t="s">
        <v>485</v>
      </c>
      <c r="J5" s="14" t="s">
        <v>486</v>
      </c>
      <c r="K5" s="14" t="s">
        <v>487</v>
      </c>
      <c r="L5" s="14" t="s">
        <v>488</v>
      </c>
      <c r="M5" s="14" t="s">
        <v>489</v>
      </c>
      <c r="N5" s="14" t="s">
        <v>490</v>
      </c>
      <c r="O5" s="14" t="s">
        <v>491</v>
      </c>
      <c r="P5" s="2"/>
    </row>
    <row r="6" spans="1:16" x14ac:dyDescent="0.25">
      <c r="A6" s="2" t="s">
        <v>482</v>
      </c>
      <c r="B6" s="6">
        <v>18.065000000000001</v>
      </c>
      <c r="C6" s="2">
        <v>15</v>
      </c>
      <c r="D6" s="6">
        <v>11.60461115246866</v>
      </c>
      <c r="E6" s="6">
        <v>-0.154</v>
      </c>
      <c r="F6" s="6">
        <v>0.93500000000000005</v>
      </c>
      <c r="G6" s="2">
        <v>1</v>
      </c>
      <c r="H6" s="13">
        <v>7.5999999999999998E-2</v>
      </c>
      <c r="I6" s="14"/>
      <c r="J6" s="14" t="s">
        <v>493</v>
      </c>
      <c r="K6" s="14" t="s">
        <v>494</v>
      </c>
      <c r="L6" s="14" t="s">
        <v>495</v>
      </c>
      <c r="M6" s="14" t="s">
        <v>496</v>
      </c>
      <c r="N6" s="14" t="s">
        <v>497</v>
      </c>
      <c r="O6" s="14" t="s">
        <v>498</v>
      </c>
      <c r="P6" s="2"/>
    </row>
    <row r="7" spans="1:16" x14ac:dyDescent="0.25">
      <c r="A7" s="2" t="s">
        <v>476</v>
      </c>
      <c r="B7" s="6">
        <v>19.206</v>
      </c>
      <c r="C7" s="2">
        <v>17</v>
      </c>
      <c r="D7" s="6">
        <v>9.8535780303400458</v>
      </c>
      <c r="E7" s="6">
        <v>-0.98099999999999998</v>
      </c>
      <c r="F7" s="6">
        <v>0.41499999999999998</v>
      </c>
      <c r="G7" s="2">
        <v>1</v>
      </c>
      <c r="H7" s="13">
        <v>0.151</v>
      </c>
      <c r="I7" s="13">
        <v>0.56599999999999995</v>
      </c>
      <c r="J7" s="13"/>
      <c r="K7" s="14" t="s">
        <v>499</v>
      </c>
      <c r="L7" s="14" t="s">
        <v>500</v>
      </c>
      <c r="M7" s="14" t="s">
        <v>501</v>
      </c>
      <c r="N7" s="14" t="s">
        <v>502</v>
      </c>
      <c r="O7" s="14" t="s">
        <v>503</v>
      </c>
      <c r="P7" s="2"/>
    </row>
    <row r="8" spans="1:16" x14ac:dyDescent="0.25">
      <c r="A8" s="2" t="s">
        <v>477</v>
      </c>
      <c r="B8" s="6">
        <v>35.82</v>
      </c>
      <c r="C8" s="2">
        <v>35.5</v>
      </c>
      <c r="D8" s="6">
        <v>6.5146757402038054</v>
      </c>
      <c r="E8" s="6">
        <v>-0.32400000000000001</v>
      </c>
      <c r="F8" s="6">
        <v>-0.105</v>
      </c>
      <c r="G8" s="2">
        <v>6</v>
      </c>
      <c r="H8" s="13">
        <v>-0.23</v>
      </c>
      <c r="I8" s="13">
        <v>0</v>
      </c>
      <c r="J8" s="13">
        <v>-0.10199999999999999</v>
      </c>
      <c r="K8" s="14"/>
      <c r="L8" s="14" t="s">
        <v>504</v>
      </c>
      <c r="M8" s="14" t="s">
        <v>505</v>
      </c>
      <c r="N8" s="14" t="s">
        <v>506</v>
      </c>
      <c r="O8" s="14" t="s">
        <v>507</v>
      </c>
      <c r="P8" s="2"/>
    </row>
    <row r="9" spans="1:16" x14ac:dyDescent="0.25">
      <c r="A9" s="2" t="s">
        <v>478</v>
      </c>
      <c r="B9" s="6">
        <v>30.81</v>
      </c>
      <c r="C9" s="2">
        <v>32</v>
      </c>
      <c r="D9" s="6">
        <v>8.0364793286612759</v>
      </c>
      <c r="E9" s="6">
        <v>-0.68600000000000005</v>
      </c>
      <c r="F9" s="6">
        <v>-0.246</v>
      </c>
      <c r="G9" s="2">
        <v>3</v>
      </c>
      <c r="H9" s="13">
        <v>-0.01</v>
      </c>
      <c r="I9" s="13">
        <v>0.627</v>
      </c>
      <c r="J9" s="13">
        <v>0.39400000000000002</v>
      </c>
      <c r="K9" s="13">
        <v>0.1</v>
      </c>
      <c r="L9" s="13"/>
      <c r="M9" s="14" t="s">
        <v>508</v>
      </c>
      <c r="N9" s="14" t="s">
        <v>509</v>
      </c>
      <c r="O9" s="14" t="s">
        <v>510</v>
      </c>
      <c r="P9" s="2"/>
    </row>
    <row r="10" spans="1:16" x14ac:dyDescent="0.25">
      <c r="A10" s="2" t="s">
        <v>479</v>
      </c>
      <c r="B10" s="6">
        <v>118.175</v>
      </c>
      <c r="C10" s="2">
        <v>122.5</v>
      </c>
      <c r="D10" s="6">
        <v>16.321887145792914</v>
      </c>
      <c r="E10" s="6">
        <v>0.68899999999999995</v>
      </c>
      <c r="F10" s="6">
        <v>-0.80600000000000005</v>
      </c>
      <c r="G10" s="2">
        <v>2</v>
      </c>
      <c r="H10" s="13">
        <v>-7.6999999999999999E-2</v>
      </c>
      <c r="I10" s="13">
        <v>-0.42</v>
      </c>
      <c r="J10" s="13">
        <v>-0.55600000000000005</v>
      </c>
      <c r="K10" s="13">
        <v>-2.1000000000000001E-2</v>
      </c>
      <c r="L10" s="13">
        <v>-0.36</v>
      </c>
      <c r="M10" s="14"/>
      <c r="N10" s="14" t="s">
        <v>511</v>
      </c>
      <c r="O10" s="14" t="s">
        <v>512</v>
      </c>
      <c r="P10" s="2"/>
    </row>
    <row r="11" spans="1:16" x14ac:dyDescent="0.25">
      <c r="A11" s="2" t="s">
        <v>480</v>
      </c>
      <c r="B11" s="6">
        <v>55.253</v>
      </c>
      <c r="C11" s="2">
        <v>57</v>
      </c>
      <c r="D11" s="6">
        <v>11.196338687267369</v>
      </c>
      <c r="E11" s="6">
        <v>-0.33300000000000002</v>
      </c>
      <c r="F11" s="6">
        <v>-0.46400000000000002</v>
      </c>
      <c r="G11" s="2">
        <v>2</v>
      </c>
      <c r="H11" s="13">
        <v>-0.23899999999999999</v>
      </c>
      <c r="I11" s="13">
        <v>-0.3</v>
      </c>
      <c r="J11" s="13">
        <v>-0.53200000000000003</v>
      </c>
      <c r="K11" s="13">
        <v>4.4999999999999998E-2</v>
      </c>
      <c r="L11" s="13">
        <v>-0.25700000000000001</v>
      </c>
      <c r="M11" s="13">
        <v>0.92300000000000004</v>
      </c>
      <c r="N11" s="13"/>
      <c r="O11" s="14" t="s">
        <v>513</v>
      </c>
      <c r="P11" s="2"/>
    </row>
    <row r="12" spans="1:16" x14ac:dyDescent="0.25">
      <c r="A12" s="3" t="s">
        <v>481</v>
      </c>
      <c r="B12" s="11">
        <v>31.013000000000002</v>
      </c>
      <c r="C12" s="3">
        <v>32</v>
      </c>
      <c r="D12" s="11">
        <v>4.3998863621689139</v>
      </c>
      <c r="E12" s="11">
        <v>3.165</v>
      </c>
      <c r="F12" s="11">
        <v>-1.5509999999999999</v>
      </c>
      <c r="G12" s="3">
        <v>0</v>
      </c>
      <c r="H12" s="15">
        <v>-0.123</v>
      </c>
      <c r="I12" s="15">
        <v>-0.437</v>
      </c>
      <c r="J12" s="15">
        <v>-0.45600000000000002</v>
      </c>
      <c r="K12" s="15">
        <v>6.5000000000000002E-2</v>
      </c>
      <c r="L12" s="15">
        <v>-0.33500000000000002</v>
      </c>
      <c r="M12" s="15">
        <v>0.74399999999999999</v>
      </c>
      <c r="N12" s="15">
        <v>0.58699999999999997</v>
      </c>
      <c r="O12" s="19"/>
      <c r="P12" s="2"/>
    </row>
    <row r="13" spans="1:16" x14ac:dyDescent="0.25">
      <c r="A13" s="2" t="s">
        <v>241</v>
      </c>
      <c r="B13" s="2"/>
      <c r="C13" s="2"/>
      <c r="D13" s="2"/>
      <c r="E13" s="2"/>
      <c r="F13" s="2"/>
      <c r="G13" s="2"/>
      <c r="H13" s="2"/>
      <c r="I13" s="2"/>
      <c r="J13" s="2"/>
      <c r="K13" s="2" t="s">
        <v>492</v>
      </c>
      <c r="L13" s="2"/>
      <c r="M13" s="2"/>
      <c r="N13" s="2"/>
      <c r="O13" s="2"/>
      <c r="P13" s="2"/>
    </row>
    <row r="14" spans="1:16" x14ac:dyDescent="0.25">
      <c r="E14" s="16"/>
    </row>
    <row r="16" spans="1:16" x14ac:dyDescent="0.25">
      <c r="A16" s="2" t="s">
        <v>484</v>
      </c>
      <c r="B16" s="2"/>
      <c r="C16" s="2"/>
      <c r="D16" s="2"/>
      <c r="E16" s="2"/>
      <c r="F16" s="2"/>
      <c r="G16" s="2"/>
    </row>
    <row r="17" spans="1:15" x14ac:dyDescent="0.25">
      <c r="A17" s="9"/>
      <c r="B17" s="10" t="s">
        <v>1</v>
      </c>
      <c r="C17" s="10" t="s">
        <v>4</v>
      </c>
      <c r="D17" s="10" t="s">
        <v>0</v>
      </c>
      <c r="E17" s="9" t="s">
        <v>2</v>
      </c>
      <c r="F17" s="9" t="s">
        <v>5</v>
      </c>
      <c r="G17" s="9" t="s">
        <v>238</v>
      </c>
      <c r="H17" s="12" t="s">
        <v>475</v>
      </c>
      <c r="I17" s="12" t="s">
        <v>482</v>
      </c>
      <c r="J17" s="12" t="s">
        <v>476</v>
      </c>
      <c r="K17" s="12" t="s">
        <v>477</v>
      </c>
      <c r="L17" s="12" t="s">
        <v>478</v>
      </c>
      <c r="M17" s="12" t="s">
        <v>479</v>
      </c>
      <c r="N17" s="12" t="s">
        <v>480</v>
      </c>
      <c r="O17" s="12" t="s">
        <v>481</v>
      </c>
    </row>
    <row r="18" spans="1:15" x14ac:dyDescent="0.25">
      <c r="A18" t="s">
        <v>475</v>
      </c>
      <c r="B18" s="6">
        <v>25.669</v>
      </c>
      <c r="C18" s="2">
        <v>24.3</v>
      </c>
      <c r="D18" s="6">
        <v>5.5605755097831375</v>
      </c>
      <c r="E18" s="6">
        <v>0.70799999999999996</v>
      </c>
      <c r="F18" s="6">
        <v>-0.20399999999999999</v>
      </c>
      <c r="G18" s="2">
        <v>0</v>
      </c>
      <c r="H18" s="13"/>
      <c r="I18" s="14" t="s">
        <v>514</v>
      </c>
      <c r="J18" s="14" t="s">
        <v>515</v>
      </c>
      <c r="K18" s="14" t="s">
        <v>516</v>
      </c>
      <c r="L18" s="14" t="s">
        <v>517</v>
      </c>
      <c r="M18" s="14" t="s">
        <v>518</v>
      </c>
      <c r="N18" s="14" t="s">
        <v>519</v>
      </c>
      <c r="O18" s="14" t="s">
        <v>520</v>
      </c>
    </row>
    <row r="19" spans="1:15" x14ac:dyDescent="0.25">
      <c r="A19" t="s">
        <v>482</v>
      </c>
      <c r="B19" s="6">
        <v>17.619</v>
      </c>
      <c r="C19" s="2">
        <v>15</v>
      </c>
      <c r="D19" s="6">
        <v>10.707427328728409</v>
      </c>
      <c r="E19" s="6">
        <v>1.0349999999999999</v>
      </c>
      <c r="F19" s="6">
        <v>0.27200000000000002</v>
      </c>
      <c r="G19" s="2">
        <v>2</v>
      </c>
      <c r="H19" s="13">
        <v>0.159</v>
      </c>
      <c r="I19" s="14"/>
      <c r="J19" s="14" t="s">
        <v>521</v>
      </c>
      <c r="K19" s="14" t="s">
        <v>522</v>
      </c>
      <c r="L19" s="14" t="s">
        <v>523</v>
      </c>
      <c r="M19" s="14" t="s">
        <v>524</v>
      </c>
      <c r="N19" s="14" t="s">
        <v>525</v>
      </c>
      <c r="O19" s="14" t="s">
        <v>526</v>
      </c>
    </row>
    <row r="20" spans="1:15" x14ac:dyDescent="0.25">
      <c r="A20" t="s">
        <v>476</v>
      </c>
      <c r="B20" s="6">
        <v>18.826000000000001</v>
      </c>
      <c r="C20" s="2">
        <v>17</v>
      </c>
      <c r="D20" s="6">
        <v>9.3781661320324243</v>
      </c>
      <c r="E20" s="6">
        <v>0.439</v>
      </c>
      <c r="F20" s="6">
        <v>-0.81</v>
      </c>
      <c r="G20" s="2">
        <v>2</v>
      </c>
      <c r="H20" s="13">
        <v>0.215</v>
      </c>
      <c r="I20" s="13">
        <v>0.57899999999999996</v>
      </c>
      <c r="J20" s="13"/>
      <c r="K20" s="14" t="s">
        <v>527</v>
      </c>
      <c r="L20" s="14" t="s">
        <v>528</v>
      </c>
      <c r="M20" s="14" t="s">
        <v>529</v>
      </c>
      <c r="N20" s="14" t="s">
        <v>530</v>
      </c>
      <c r="O20" s="14" t="s">
        <v>531</v>
      </c>
    </row>
    <row r="21" spans="1:15" x14ac:dyDescent="0.25">
      <c r="A21" t="s">
        <v>477</v>
      </c>
      <c r="B21" s="6">
        <v>35.725000000000001</v>
      </c>
      <c r="C21" s="2">
        <v>35</v>
      </c>
      <c r="D21" s="6">
        <v>6.5462202834918415</v>
      </c>
      <c r="E21" s="6">
        <v>9.5000000000000001E-2</v>
      </c>
      <c r="F21" s="6">
        <v>-0.84799999999999998</v>
      </c>
      <c r="G21" s="2">
        <v>4</v>
      </c>
      <c r="H21" s="13">
        <v>4.1000000000000002E-2</v>
      </c>
      <c r="I21" s="13">
        <v>-0.12</v>
      </c>
      <c r="J21" s="13">
        <v>-0.111</v>
      </c>
      <c r="K21" s="14"/>
      <c r="L21" s="14" t="s">
        <v>532</v>
      </c>
      <c r="M21" s="14" t="s">
        <v>533</v>
      </c>
      <c r="N21" s="14" t="s">
        <v>534</v>
      </c>
      <c r="O21" s="14" t="s">
        <v>535</v>
      </c>
    </row>
    <row r="22" spans="1:15" x14ac:dyDescent="0.25">
      <c r="A22" t="s">
        <v>478</v>
      </c>
      <c r="B22" s="6">
        <v>31.535</v>
      </c>
      <c r="C22" s="2">
        <v>32</v>
      </c>
      <c r="D22" s="6">
        <v>7.3959448348402388</v>
      </c>
      <c r="E22" s="6">
        <v>-0.246</v>
      </c>
      <c r="F22" s="6">
        <v>2.9000000000000001E-2</v>
      </c>
      <c r="G22" s="2">
        <v>2</v>
      </c>
      <c r="H22" s="13">
        <v>5.3999999999999999E-2</v>
      </c>
      <c r="I22" s="13">
        <v>0.499</v>
      </c>
      <c r="J22" s="13">
        <v>0.29399999999999998</v>
      </c>
      <c r="K22" s="13">
        <v>0.185</v>
      </c>
      <c r="L22" s="13"/>
      <c r="M22" s="14" t="s">
        <v>536</v>
      </c>
      <c r="N22" s="14" t="s">
        <v>537</v>
      </c>
      <c r="O22" s="14" t="s">
        <v>538</v>
      </c>
    </row>
    <row r="23" spans="1:15" x14ac:dyDescent="0.25">
      <c r="A23" t="s">
        <v>479</v>
      </c>
      <c r="B23" s="6">
        <v>117.12</v>
      </c>
      <c r="C23" s="2">
        <v>119.5</v>
      </c>
      <c r="D23" s="6">
        <v>15.847144853253536</v>
      </c>
      <c r="E23" s="6">
        <v>-0.77900000000000003</v>
      </c>
      <c r="F23" s="6">
        <v>0.77</v>
      </c>
      <c r="G23" s="2">
        <v>7</v>
      </c>
      <c r="H23" s="13">
        <v>-0.17399999999999999</v>
      </c>
      <c r="I23" s="13">
        <v>-0.48399999999999999</v>
      </c>
      <c r="J23" s="13">
        <v>-0.6</v>
      </c>
      <c r="K23" s="13">
        <v>-5.0000000000000001E-3</v>
      </c>
      <c r="L23" s="13">
        <v>-0.36</v>
      </c>
      <c r="M23" s="14"/>
      <c r="N23" s="14" t="s">
        <v>539</v>
      </c>
      <c r="O23" s="14" t="s">
        <v>540</v>
      </c>
    </row>
    <row r="24" spans="1:15" x14ac:dyDescent="0.25">
      <c r="A24" t="s">
        <v>480</v>
      </c>
      <c r="B24" s="6">
        <v>54.463999999999999</v>
      </c>
      <c r="C24" s="2">
        <v>56</v>
      </c>
      <c r="D24" s="6">
        <v>11.505042372803327</v>
      </c>
      <c r="E24" s="6">
        <v>-0.52900000000000003</v>
      </c>
      <c r="F24" s="6">
        <v>-8.4000000000000005E-2</v>
      </c>
      <c r="G24" s="2">
        <v>4</v>
      </c>
      <c r="H24" s="13">
        <v>-0.26700000000000002</v>
      </c>
      <c r="I24" s="13">
        <v>-0.38400000000000001</v>
      </c>
      <c r="J24" s="13">
        <v>-0.56100000000000005</v>
      </c>
      <c r="K24" s="13">
        <v>-1.7000000000000001E-2</v>
      </c>
      <c r="L24" s="13">
        <v>-0.26300000000000001</v>
      </c>
      <c r="M24" s="13">
        <v>0.92700000000000005</v>
      </c>
      <c r="N24" s="13"/>
      <c r="O24" s="14" t="s">
        <v>541</v>
      </c>
    </row>
    <row r="25" spans="1:15" x14ac:dyDescent="0.25">
      <c r="A25" s="17" t="s">
        <v>481</v>
      </c>
      <c r="B25" s="11">
        <v>30.213000000000001</v>
      </c>
      <c r="C25" s="3">
        <v>31</v>
      </c>
      <c r="D25" s="11">
        <v>4.6280665509475982</v>
      </c>
      <c r="E25" s="11">
        <v>-1.0900000000000001</v>
      </c>
      <c r="F25" s="11">
        <v>1.296</v>
      </c>
      <c r="G25" s="3">
        <v>2</v>
      </c>
      <c r="H25" s="15">
        <v>-0.221</v>
      </c>
      <c r="I25" s="15">
        <v>-0.50700000000000001</v>
      </c>
      <c r="J25" s="15">
        <v>-0.61299999999999999</v>
      </c>
      <c r="K25" s="15">
        <v>4.4999999999999998E-2</v>
      </c>
      <c r="L25" s="15">
        <v>-0.34</v>
      </c>
      <c r="M25" s="15">
        <v>0.75</v>
      </c>
      <c r="N25" s="15">
        <v>0.60399999999999998</v>
      </c>
      <c r="O25" s="19"/>
    </row>
    <row r="26" spans="1:15" x14ac:dyDescent="0.25">
      <c r="A26" s="2" t="s">
        <v>241</v>
      </c>
      <c r="B26" s="2"/>
      <c r="C26" s="2"/>
      <c r="D26" s="2"/>
      <c r="E26" s="2"/>
      <c r="F26" s="2"/>
      <c r="G26" s="2"/>
    </row>
    <row r="28" spans="1:15" x14ac:dyDescent="0.25">
      <c r="A28" t="s">
        <v>542</v>
      </c>
    </row>
  </sheetData>
  <conditionalFormatting sqref="B5:B12">
    <cfRule type="colorScale" priority="47">
      <colorScale>
        <cfvo type="min"/>
        <cfvo type="max"/>
        <color rgb="FFFFEF9C"/>
        <color rgb="FF63BE7B"/>
      </colorScale>
    </cfRule>
  </conditionalFormatting>
  <conditionalFormatting sqref="C5:C12">
    <cfRule type="colorScale" priority="46">
      <colorScale>
        <cfvo type="min"/>
        <cfvo type="max"/>
        <color rgb="FFFFEF9C"/>
        <color rgb="FF63BE7B"/>
      </colorScale>
    </cfRule>
  </conditionalFormatting>
  <conditionalFormatting sqref="D5:D12">
    <cfRule type="colorScale" priority="45">
      <colorScale>
        <cfvo type="min"/>
        <cfvo type="max"/>
        <color rgb="FFFFEF9C"/>
        <color rgb="FF63BE7B"/>
      </colorScale>
    </cfRule>
  </conditionalFormatting>
  <conditionalFormatting sqref="E5:E12">
    <cfRule type="colorScale" priority="4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F5:F12">
    <cfRule type="colorScale" priority="43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B18:B25">
    <cfRule type="colorScale" priority="42">
      <colorScale>
        <cfvo type="min"/>
        <cfvo type="max"/>
        <color rgb="FFFFEF9C"/>
        <color rgb="FF63BE7B"/>
      </colorScale>
    </cfRule>
  </conditionalFormatting>
  <conditionalFormatting sqref="C18:C25">
    <cfRule type="colorScale" priority="41">
      <colorScale>
        <cfvo type="min"/>
        <cfvo type="max"/>
        <color rgb="FFFFEF9C"/>
        <color rgb="FF63BE7B"/>
      </colorScale>
    </cfRule>
  </conditionalFormatting>
  <conditionalFormatting sqref="D18:D25">
    <cfRule type="colorScale" priority="40">
      <colorScale>
        <cfvo type="min"/>
        <cfvo type="max"/>
        <color rgb="FFFFEF9C"/>
        <color rgb="FF63BE7B"/>
      </colorScale>
    </cfRule>
  </conditionalFormatting>
  <conditionalFormatting sqref="E18:E25">
    <cfRule type="colorScale" priority="39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F18:F25">
    <cfRule type="colorScale" priority="38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L10:Q11 L8:P9 L6:N7 L5 H11:N12 H9:L10 H7:J8 H5:H6">
    <cfRule type="colorScale" priority="3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L21:O24 L19:N20 L18 L25:N25 H22:K25 H20:J21 H18:H19">
    <cfRule type="colorScale" priority="18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Q9 Q4 Q7">
    <cfRule type="colorScale" priority="34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5:P5 P4 P6:P7">
    <cfRule type="colorScale" priority="32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M5">
    <cfRule type="colorScale" priority="30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8 O5 O11:O12">
    <cfRule type="colorScale" priority="26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M10:N10 M5 M8:N8">
    <cfRule type="colorScale" priority="24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6:L8 L5">
    <cfRule type="colorScale" priority="22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I5:J6">
    <cfRule type="colorScale" priority="20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24:O25 O21">
    <cfRule type="colorScale" priority="1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M23:N23 M21:N21">
    <cfRule type="colorScale" priority="1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19:L21 L18">
    <cfRule type="colorScale" priority="9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I18:J19">
    <cfRule type="colorScale" priority="7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18">
    <cfRule type="colorScale" priority="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K18">
    <cfRule type="colorScale" priority="4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6:O7">
    <cfRule type="colorScale" priority="2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O19:O20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B9FC9064-489C-6143-8B00-2B6567F53603}">
            <xm:f>NOT(ISERROR(SEARCH("-",Q4)))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Q4 Q9 Q7</xm:sqref>
        </x14:conditionalFormatting>
        <x14:conditionalFormatting xmlns:xm="http://schemas.microsoft.com/office/excel/2006/main">
          <x14:cfRule type="containsText" priority="31" operator="containsText" id="{F9FE5C17-4214-0443-B760-80C96A80C112}">
            <xm:f>NOT(ISERROR(SEARCH("-",O4)))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O5:P5 P4 P6:P7</xm:sqref>
        </x14:conditionalFormatting>
        <x14:conditionalFormatting xmlns:xm="http://schemas.microsoft.com/office/excel/2006/main">
          <x14:cfRule type="containsText" priority="29" operator="containsText" id="{8D1BAE4E-BFD7-1F46-BC28-13F52F920930}">
            <xm:f>NOT(ISERROR(SEARCH("-",M5)))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containsText" priority="25" operator="containsText" id="{C36A2027-84F2-3840-A828-1601F438EBF6}">
            <xm:f>NOT(ISERROR(SEARCH("-",O5)))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O5 O8 O11:O12</xm:sqref>
        </x14:conditionalFormatting>
        <x14:conditionalFormatting xmlns:xm="http://schemas.microsoft.com/office/excel/2006/main">
          <x14:cfRule type="containsText" priority="23" operator="containsText" id="{CD7561D7-0A0E-0141-A85B-D40B02A13C73}">
            <xm:f>NOT(ISERROR(SEARCH("-",M5)))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M5 M10:N10 M8:N8</xm:sqref>
        </x14:conditionalFormatting>
        <x14:conditionalFormatting xmlns:xm="http://schemas.microsoft.com/office/excel/2006/main">
          <x14:cfRule type="containsText" priority="21" operator="containsText" id="{3BDB2539-A21B-7944-A7AF-81E57AB7862B}">
            <xm:f>NOT(ISERROR(SEARCH("-",K5)))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K6:L8 L5</xm:sqref>
        </x14:conditionalFormatting>
        <x14:conditionalFormatting xmlns:xm="http://schemas.microsoft.com/office/excel/2006/main">
          <x14:cfRule type="containsText" priority="19" operator="containsText" id="{2AC41BA5-7AFE-E940-8024-77DD29B6D3A6}">
            <xm:f>NOT(ISERROR(SEARCH("-",I5)))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I5:J6</xm:sqref>
        </x14:conditionalFormatting>
        <x14:conditionalFormatting xmlns:xm="http://schemas.microsoft.com/office/excel/2006/main">
          <x14:cfRule type="containsText" priority="12" operator="containsText" id="{FBC2C000-32FB-A44C-B6DE-A53DC8F24EC7}">
            <xm:f>NOT(ISERROR(SEARCH("-",O21)))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O21 O24:O25</xm:sqref>
        </x14:conditionalFormatting>
        <x14:conditionalFormatting xmlns:xm="http://schemas.microsoft.com/office/excel/2006/main">
          <x14:cfRule type="containsText" priority="10" operator="containsText" id="{8641F688-0E05-3E4A-BF7C-F71B35831F49}">
            <xm:f>NOT(ISERROR(SEARCH("-",M21)))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M23:N23 M21:N21</xm:sqref>
        </x14:conditionalFormatting>
        <x14:conditionalFormatting xmlns:xm="http://schemas.microsoft.com/office/excel/2006/main">
          <x14:cfRule type="containsText" priority="8" operator="containsText" id="{7D18AF2B-B71D-7943-BB94-947A98F0B727}">
            <xm:f>NOT(ISERROR(SEARCH("-",K18)))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K19:L21 L18</xm:sqref>
        </x14:conditionalFormatting>
        <x14:conditionalFormatting xmlns:xm="http://schemas.microsoft.com/office/excel/2006/main">
          <x14:cfRule type="containsText" priority="6" operator="containsText" id="{51687DA5-08C0-4441-BF3D-2257C2EA2677}">
            <xm:f>NOT(ISERROR(SEARCH("-",I18)))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I18:J19</xm:sqref>
        </x14:conditionalFormatting>
        <x14:conditionalFormatting xmlns:xm="http://schemas.microsoft.com/office/excel/2006/main">
          <x14:cfRule type="containsText" priority="3" operator="containsText" id="{775D439A-5379-9743-A529-D375EB8011BA}">
            <xm:f>NOT(ISERROR(SEARCH("-",K18)))</xm:f>
            <xm:f>"-"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"/>
  <sheetViews>
    <sheetView zoomScale="85" zoomScaleNormal="85" zoomScalePageLayoutView="130" workbookViewId="0">
      <selection activeCell="F1" sqref="F1"/>
    </sheetView>
  </sheetViews>
  <sheetFormatPr defaultColWidth="11" defaultRowHeight="15.75" x14ac:dyDescent="0.25"/>
  <cols>
    <col min="1" max="1" width="22.375" style="2" customWidth="1"/>
    <col min="2" max="2" width="19.625" customWidth="1"/>
    <col min="3" max="3" width="22.5" customWidth="1"/>
    <col min="4" max="4" width="19.375" customWidth="1"/>
    <col min="6" max="6" width="70.625" customWidth="1"/>
    <col min="9" max="9" width="19.125" customWidth="1"/>
    <col min="10" max="10" width="70.875" customWidth="1"/>
    <col min="11" max="11" width="21.375" customWidth="1"/>
  </cols>
  <sheetData>
    <row r="1" spans="2:24" ht="104.25" customHeight="1" x14ac:dyDescent="0.25">
      <c r="F1" s="31" t="s">
        <v>575</v>
      </c>
    </row>
    <row r="2" spans="2:24" x14ac:dyDescent="0.25">
      <c r="B2" s="27"/>
      <c r="C2" s="28"/>
      <c r="D2" s="27"/>
    </row>
    <row r="3" spans="2:24" x14ac:dyDescent="0.25">
      <c r="B3" s="9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</row>
    <row r="4" spans="2:24" x14ac:dyDescent="0.25">
      <c r="B4" t="s">
        <v>574</v>
      </c>
      <c r="C4" s="25">
        <v>7.8109999999999999</v>
      </c>
      <c r="D4" s="25">
        <v>2.0430000000000001</v>
      </c>
      <c r="E4" s="25">
        <v>1.7150000000000001</v>
      </c>
      <c r="F4" s="25">
        <v>1.143</v>
      </c>
      <c r="G4" s="25">
        <v>1.02</v>
      </c>
      <c r="H4" s="25">
        <v>0.83699999999999997</v>
      </c>
      <c r="I4" s="25">
        <v>0.82499999999999996</v>
      </c>
      <c r="J4" s="25">
        <v>0.752</v>
      </c>
      <c r="K4" s="25">
        <v>0.71499999999999997</v>
      </c>
      <c r="L4" s="25">
        <v>0.66500000000000004</v>
      </c>
      <c r="M4" s="25">
        <v>0.57399999999999995</v>
      </c>
      <c r="N4" s="25">
        <v>0.55800000000000005</v>
      </c>
      <c r="O4" s="25">
        <v>0.46899999999999997</v>
      </c>
      <c r="P4" s="25">
        <v>0.46800000000000003</v>
      </c>
      <c r="Q4" s="25">
        <v>0.40400000000000003</v>
      </c>
      <c r="R4" s="25">
        <v>0.373</v>
      </c>
      <c r="S4" s="25">
        <v>0.34100000000000003</v>
      </c>
      <c r="T4" s="25">
        <v>0.313</v>
      </c>
      <c r="U4" s="25">
        <v>0.28199999999999997</v>
      </c>
      <c r="V4" s="25">
        <v>0.26500000000000001</v>
      </c>
      <c r="W4" s="25">
        <v>0.245</v>
      </c>
      <c r="X4" s="25">
        <v>0.182</v>
      </c>
    </row>
    <row r="5" spans="2:24" x14ac:dyDescent="0.25">
      <c r="B5" t="s">
        <v>572</v>
      </c>
      <c r="C5" s="25">
        <v>1.7490000000000001</v>
      </c>
      <c r="D5" s="25">
        <v>1.6120000000000001</v>
      </c>
      <c r="E5" s="25">
        <v>1.5109999999999999</v>
      </c>
      <c r="F5" s="25">
        <v>1.427</v>
      </c>
      <c r="G5" s="25">
        <v>1.349</v>
      </c>
      <c r="H5" s="25">
        <v>1.278</v>
      </c>
      <c r="I5" s="25">
        <v>1.2130000000000001</v>
      </c>
      <c r="J5" s="25">
        <v>1.151</v>
      </c>
      <c r="K5" s="25">
        <v>1.093</v>
      </c>
      <c r="L5" s="25">
        <v>1.038</v>
      </c>
      <c r="M5" s="25">
        <v>0.98399999999999999</v>
      </c>
      <c r="N5" s="25">
        <v>0.93300000000000005</v>
      </c>
      <c r="O5" s="25">
        <v>0.88300000000000001</v>
      </c>
      <c r="P5" s="25">
        <v>0.83399999999999996</v>
      </c>
      <c r="Q5" s="25">
        <v>0.78600000000000003</v>
      </c>
      <c r="R5" s="25">
        <v>0.73899999999999999</v>
      </c>
      <c r="S5" s="25">
        <v>0.69199999999999995</v>
      </c>
      <c r="T5" s="25">
        <v>0.64600000000000002</v>
      </c>
      <c r="U5" s="25">
        <v>0.59799999999999998</v>
      </c>
      <c r="V5" s="25">
        <v>0.55000000000000004</v>
      </c>
      <c r="W5" s="25">
        <v>0.499</v>
      </c>
      <c r="X5" s="25">
        <v>0.437</v>
      </c>
    </row>
    <row r="6" spans="2:24" x14ac:dyDescent="0.25">
      <c r="B6" s="17" t="s">
        <v>573</v>
      </c>
      <c r="C6" s="26">
        <v>1.88</v>
      </c>
      <c r="D6" s="26">
        <v>1.708</v>
      </c>
      <c r="E6" s="26">
        <v>1.5880000000000001</v>
      </c>
      <c r="F6" s="26">
        <v>1.494</v>
      </c>
      <c r="G6" s="26">
        <v>1.4119999999999999</v>
      </c>
      <c r="H6" s="26">
        <v>1.3340000000000001</v>
      </c>
      <c r="I6" s="26">
        <v>1.2649999999999999</v>
      </c>
      <c r="J6" s="26">
        <v>1.2</v>
      </c>
      <c r="K6" s="26">
        <v>1.1419999999999999</v>
      </c>
      <c r="L6" s="26">
        <v>1.085</v>
      </c>
      <c r="M6" s="26">
        <v>1.03</v>
      </c>
      <c r="N6" s="26">
        <v>0.97799999999999998</v>
      </c>
      <c r="O6" s="26">
        <v>0.92800000000000005</v>
      </c>
      <c r="P6" s="26">
        <v>0.877</v>
      </c>
      <c r="Q6" s="26">
        <v>0.82799999999999996</v>
      </c>
      <c r="R6" s="26">
        <v>0.78200000000000003</v>
      </c>
      <c r="S6" s="26">
        <v>0.73599999999999999</v>
      </c>
      <c r="T6" s="26">
        <v>0.69</v>
      </c>
      <c r="U6" s="26">
        <v>0.64300000000000002</v>
      </c>
      <c r="V6" s="26">
        <v>0.59499999999999997</v>
      </c>
      <c r="W6" s="26">
        <v>0.54500000000000004</v>
      </c>
      <c r="X6" s="26">
        <v>0.49099999999999999</v>
      </c>
    </row>
  </sheetData>
  <conditionalFormatting sqref="C4:X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EFA descriptive statistics</vt:lpstr>
      <vt:lpstr>CFA descriptive statistics</vt:lpstr>
      <vt:lpstr>Sum Score descriptives</vt:lpstr>
      <vt:lpstr>Parallel analysis</vt:lpstr>
      <vt:lpstr>'Parallel analysis'!Print_Titles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Ouellette, Anthony</cp:lastModifiedBy>
  <cp:lastPrinted>2018-03-12T13:34:59Z</cp:lastPrinted>
  <dcterms:created xsi:type="dcterms:W3CDTF">2016-12-25T00:39:55Z</dcterms:created>
  <dcterms:modified xsi:type="dcterms:W3CDTF">2018-03-12T17:10:48Z</dcterms:modified>
</cp:coreProperties>
</file>